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0425" firstSheet="2" activeTab="3"/>
  </bookViews>
  <sheets>
    <sheet name="образец" sheetId="2" r:id="rId1"/>
    <sheet name="титульная" sheetId="1" r:id="rId2"/>
    <sheet name="Смены" sheetId="4" r:id="rId3"/>
    <sheet name="45д" sheetId="7" r:id="rId4"/>
    <sheet name="58д.б" sheetId="8" r:id="rId5"/>
    <sheet name="58д.а" sheetId="16" r:id="rId6"/>
    <sheet name="58+д" sheetId="17" r:id="rId7"/>
    <sheet name="38к" sheetId="3" r:id="rId8"/>
    <sheet name="48к" sheetId="5" r:id="rId9"/>
    <sheet name="48+к" sheetId="6" r:id="rId10"/>
    <sheet name="48" sheetId="9" r:id="rId11"/>
    <sheet name="53" sheetId="10" r:id="rId12"/>
    <sheet name="58" sheetId="11" r:id="rId13"/>
    <sheet name="63" sheetId="12" r:id="rId14"/>
    <sheet name="68" sheetId="13" r:id="rId15"/>
    <sheet name="73" sheetId="14" r:id="rId16"/>
    <sheet name="73+" sheetId="15" r:id="rId17"/>
    <sheet name="командный" sheetId="18" r:id="rId18"/>
  </sheets>
  <definedNames>
    <definedName name="_xlnm._FilterDatabase" localSheetId="7" hidden="1">'38к'!$A$12:$P$32</definedName>
    <definedName name="_xlnm._FilterDatabase" localSheetId="3" hidden="1">'45д'!$A$12:$P$36</definedName>
    <definedName name="_xlnm._FilterDatabase" localSheetId="10" hidden="1">'48'!$A$12:$P$12</definedName>
    <definedName name="_xlnm._FilterDatabase" localSheetId="9" hidden="1">'48+к'!$A$12:$P$38</definedName>
    <definedName name="_xlnm._FilterDatabase" localSheetId="8" hidden="1">'48к'!$A$12:$P$35</definedName>
    <definedName name="_xlnm._FilterDatabase" localSheetId="11" hidden="1">'53'!$A$12:$P$37</definedName>
    <definedName name="_xlnm._FilterDatabase" localSheetId="12" hidden="1">'58'!$A$12:$P$39</definedName>
    <definedName name="_xlnm._FilterDatabase" localSheetId="6" hidden="1">'58+д'!$A$12:$P$41</definedName>
    <definedName name="_xlnm._FilterDatabase" localSheetId="5" hidden="1">'58д.а'!$A$12:$P$42</definedName>
    <definedName name="_xlnm._FilterDatabase" localSheetId="4" hidden="1">'58д.б'!$A$12:$P$12</definedName>
    <definedName name="_xlnm._FilterDatabase" localSheetId="13" hidden="1">'63'!$A$12:$P$38</definedName>
    <definedName name="_xlnm._FilterDatabase" localSheetId="14" hidden="1">'68'!$A$12:$P$38</definedName>
    <definedName name="_xlnm._FilterDatabase" localSheetId="15" hidden="1">'73'!$A$12:$P$43</definedName>
    <definedName name="_xlnm._FilterDatabase" localSheetId="16" hidden="1">'73+'!$A$12:$P$42</definedName>
    <definedName name="_xlnm._FilterDatabase" localSheetId="2" hidden="1">Смены!$C$1:$J$1</definedName>
  </definedNames>
  <calcPr calcId="145621"/>
</workbook>
</file>

<file path=xl/calcChain.xml><?xml version="1.0" encoding="utf-8"?>
<calcChain xmlns="http://schemas.openxmlformats.org/spreadsheetml/2006/main">
  <c r="D1" i="8" l="1"/>
  <c r="K17" i="16"/>
  <c r="L17" i="16"/>
  <c r="M17" i="16"/>
  <c r="K18" i="16"/>
  <c r="L18" i="16"/>
  <c r="M18" i="16"/>
  <c r="K19" i="16"/>
  <c r="L19" i="16"/>
  <c r="M19" i="16"/>
  <c r="I21" i="16"/>
  <c r="K21" i="16"/>
  <c r="L21" i="16"/>
  <c r="M21" i="16"/>
  <c r="K14" i="16"/>
  <c r="L14" i="16"/>
  <c r="M14" i="16"/>
  <c r="Q16" i="16"/>
  <c r="U17" i="16"/>
  <c r="Q17" i="16"/>
  <c r="N17" i="16" s="1"/>
  <c r="T17" i="16"/>
  <c r="V17" i="16"/>
  <c r="K13" i="16"/>
  <c r="L13" i="16"/>
  <c r="M13" i="16"/>
  <c r="Q15" i="16"/>
  <c r="L16" i="3"/>
  <c r="L17" i="3"/>
  <c r="L13" i="3"/>
  <c r="L14" i="3"/>
  <c r="L15" i="3"/>
  <c r="L18" i="3"/>
  <c r="L19" i="3"/>
  <c r="I13" i="3"/>
  <c r="K13" i="3"/>
  <c r="M13" i="3"/>
  <c r="Q15" i="3"/>
  <c r="I14" i="3"/>
  <c r="K14" i="3"/>
  <c r="M14" i="3"/>
  <c r="Q16" i="3"/>
  <c r="I15" i="3"/>
  <c r="K15" i="3"/>
  <c r="M15" i="3"/>
  <c r="Q17" i="3"/>
  <c r="I18" i="3"/>
  <c r="K18" i="3"/>
  <c r="M18" i="3"/>
  <c r="Q18" i="3"/>
  <c r="I19" i="3"/>
  <c r="K19" i="3"/>
  <c r="M19" i="3"/>
  <c r="Q19" i="3"/>
  <c r="B5" i="7"/>
  <c r="B6" i="7"/>
  <c r="I13" i="11"/>
  <c r="R17" i="18"/>
  <c r="Q17" i="18"/>
  <c r="P17" i="18"/>
  <c r="O17" i="18"/>
  <c r="N17" i="18"/>
  <c r="M17" i="18"/>
  <c r="L17" i="18"/>
  <c r="K17" i="18"/>
  <c r="R12" i="18"/>
  <c r="Q12" i="18"/>
  <c r="P12" i="18"/>
  <c r="O12" i="18"/>
  <c r="N12" i="18"/>
  <c r="M12" i="18"/>
  <c r="L12" i="18"/>
  <c r="K12" i="18"/>
  <c r="R7" i="18"/>
  <c r="Q7" i="18"/>
  <c r="P7" i="18"/>
  <c r="O7" i="18"/>
  <c r="N7" i="18"/>
  <c r="M7" i="18"/>
  <c r="L7" i="18"/>
  <c r="K7" i="18"/>
  <c r="R2" i="18"/>
  <c r="Q2" i="18"/>
  <c r="P2" i="18"/>
  <c r="O2" i="18"/>
  <c r="N2" i="18"/>
  <c r="M2" i="18"/>
  <c r="L2" i="18"/>
  <c r="K2" i="18"/>
  <c r="P43" i="17"/>
  <c r="C43" i="17"/>
  <c r="Q41" i="17"/>
  <c r="S41" i="17" s="1"/>
  <c r="M41" i="17"/>
  <c r="L41" i="17"/>
  <c r="K41" i="17"/>
  <c r="I41" i="17"/>
  <c r="Q40" i="17"/>
  <c r="S40" i="17" s="1"/>
  <c r="M40" i="17"/>
  <c r="L40" i="17"/>
  <c r="K40" i="17"/>
  <c r="I40" i="17"/>
  <c r="Q39" i="17"/>
  <c r="S39" i="17" s="1"/>
  <c r="M39" i="17"/>
  <c r="L39" i="17"/>
  <c r="K39" i="17"/>
  <c r="I39" i="17"/>
  <c r="Q38" i="17"/>
  <c r="S38" i="17" s="1"/>
  <c r="M38" i="17"/>
  <c r="L38" i="17"/>
  <c r="K38" i="17"/>
  <c r="I38" i="17"/>
  <c r="Q37" i="17"/>
  <c r="S37" i="17" s="1"/>
  <c r="M37" i="17"/>
  <c r="L37" i="17"/>
  <c r="K37" i="17"/>
  <c r="I37" i="17"/>
  <c r="Q36" i="17"/>
  <c r="S36" i="17" s="1"/>
  <c r="M36" i="17"/>
  <c r="L36" i="17"/>
  <c r="K36" i="17"/>
  <c r="I36" i="17"/>
  <c r="Q35" i="17"/>
  <c r="S35" i="17" s="1"/>
  <c r="M35" i="17"/>
  <c r="L35" i="17"/>
  <c r="K35" i="17"/>
  <c r="I35" i="17"/>
  <c r="Q34" i="17"/>
  <c r="S34" i="17" s="1"/>
  <c r="M34" i="17"/>
  <c r="L34" i="17"/>
  <c r="K34" i="17"/>
  <c r="I34" i="17"/>
  <c r="Q33" i="17"/>
  <c r="S33" i="17" s="1"/>
  <c r="M33" i="17"/>
  <c r="L33" i="17"/>
  <c r="K33" i="17"/>
  <c r="I33" i="17"/>
  <c r="Q32" i="17"/>
  <c r="S32" i="17" s="1"/>
  <c r="M32" i="17"/>
  <c r="L32" i="17"/>
  <c r="K32" i="17"/>
  <c r="I32" i="17"/>
  <c r="Q31" i="17"/>
  <c r="S31" i="17" s="1"/>
  <c r="M31" i="17"/>
  <c r="L31" i="17"/>
  <c r="K31" i="17"/>
  <c r="I31" i="17"/>
  <c r="Q30" i="17"/>
  <c r="S30" i="17" s="1"/>
  <c r="M30" i="17"/>
  <c r="L30" i="17"/>
  <c r="K30" i="17"/>
  <c r="I30" i="17"/>
  <c r="Q29" i="17"/>
  <c r="S29" i="17" s="1"/>
  <c r="M29" i="17"/>
  <c r="L29" i="17"/>
  <c r="K29" i="17"/>
  <c r="I29" i="17"/>
  <c r="Q28" i="17"/>
  <c r="S28" i="17" s="1"/>
  <c r="M28" i="17"/>
  <c r="L28" i="17"/>
  <c r="K28" i="17"/>
  <c r="I28" i="17"/>
  <c r="Q27" i="17"/>
  <c r="S27" i="17" s="1"/>
  <c r="M27" i="17"/>
  <c r="L27" i="17"/>
  <c r="K27" i="17"/>
  <c r="I27" i="17"/>
  <c r="Q26" i="17"/>
  <c r="S26" i="17" s="1"/>
  <c r="M26" i="17"/>
  <c r="L26" i="17"/>
  <c r="K26" i="17"/>
  <c r="I26" i="17"/>
  <c r="Q25" i="17"/>
  <c r="R25" i="17" s="1"/>
  <c r="M25" i="17"/>
  <c r="L25" i="17"/>
  <c r="K25" i="17"/>
  <c r="I25" i="17"/>
  <c r="Q24" i="17"/>
  <c r="R24" i="17" s="1"/>
  <c r="M24" i="17"/>
  <c r="L24" i="17"/>
  <c r="K24" i="17"/>
  <c r="I24" i="17"/>
  <c r="Q23" i="17"/>
  <c r="R23" i="17" s="1"/>
  <c r="M23" i="17"/>
  <c r="L23" i="17"/>
  <c r="K23" i="17"/>
  <c r="I23" i="17"/>
  <c r="Q22" i="17"/>
  <c r="R22" i="17" s="1"/>
  <c r="M22" i="17"/>
  <c r="L22" i="17"/>
  <c r="K22" i="17"/>
  <c r="I22" i="17"/>
  <c r="Q21" i="17"/>
  <c r="R21" i="17" s="1"/>
  <c r="M21" i="17"/>
  <c r="L21" i="17"/>
  <c r="K21" i="17"/>
  <c r="I21" i="17"/>
  <c r="Q20" i="17"/>
  <c r="R20" i="17" s="1"/>
  <c r="M20" i="17"/>
  <c r="L20" i="17"/>
  <c r="K20" i="17"/>
  <c r="I20" i="17"/>
  <c r="Q19" i="17"/>
  <c r="R19" i="17" s="1"/>
  <c r="M19" i="17"/>
  <c r="L19" i="17"/>
  <c r="K19" i="17"/>
  <c r="I19" i="17"/>
  <c r="Q18" i="17"/>
  <c r="R18" i="17" s="1"/>
  <c r="M18" i="17"/>
  <c r="L18" i="17"/>
  <c r="K18" i="17"/>
  <c r="I18" i="17"/>
  <c r="Q17" i="17"/>
  <c r="R17" i="17" s="1"/>
  <c r="M17" i="17"/>
  <c r="L17" i="17"/>
  <c r="K17" i="17"/>
  <c r="I17" i="17"/>
  <c r="Q16" i="17"/>
  <c r="R16" i="17" s="1"/>
  <c r="M16" i="17"/>
  <c r="L16" i="17"/>
  <c r="K16" i="17"/>
  <c r="I16" i="17"/>
  <c r="L13" i="17"/>
  <c r="K13" i="17"/>
  <c r="I13" i="17"/>
  <c r="L15" i="17"/>
  <c r="K15" i="17"/>
  <c r="I15" i="17"/>
  <c r="Q15" i="17"/>
  <c r="R15" i="17" s="1"/>
  <c r="L14" i="17"/>
  <c r="K14" i="17"/>
  <c r="I14" i="17"/>
  <c r="Q14" i="17"/>
  <c r="R14" i="17" s="1"/>
  <c r="Q13" i="17"/>
  <c r="R13" i="17" s="1"/>
  <c r="T41" i="17"/>
  <c r="V41" i="17"/>
  <c r="B6" i="17"/>
  <c r="B5" i="17"/>
  <c r="B3" i="17"/>
  <c r="E2" i="17"/>
  <c r="D1" i="17"/>
  <c r="P44" i="16"/>
  <c r="C44" i="16"/>
  <c r="Q42" i="16"/>
  <c r="R42" i="16" s="1"/>
  <c r="M42" i="16"/>
  <c r="L42" i="16"/>
  <c r="K42" i="16"/>
  <c r="I42" i="16"/>
  <c r="Q41" i="16"/>
  <c r="R41" i="16" s="1"/>
  <c r="M41" i="16"/>
  <c r="L41" i="16"/>
  <c r="K41" i="16"/>
  <c r="I41" i="16"/>
  <c r="Q40" i="16"/>
  <c r="R40" i="16" s="1"/>
  <c r="M40" i="16"/>
  <c r="L40" i="16"/>
  <c r="K40" i="16"/>
  <c r="I40" i="16"/>
  <c r="Q39" i="16"/>
  <c r="S39" i="16" s="1"/>
  <c r="M39" i="16"/>
  <c r="L39" i="16"/>
  <c r="K39" i="16"/>
  <c r="I39" i="16"/>
  <c r="Q38" i="16"/>
  <c r="S38" i="16" s="1"/>
  <c r="M38" i="16"/>
  <c r="L38" i="16"/>
  <c r="K38" i="16"/>
  <c r="I38" i="16"/>
  <c r="Q37" i="16"/>
  <c r="S37" i="16" s="1"/>
  <c r="M37" i="16"/>
  <c r="L37" i="16"/>
  <c r="K37" i="16"/>
  <c r="I37" i="16"/>
  <c r="Q36" i="16"/>
  <c r="S36" i="16" s="1"/>
  <c r="M36" i="16"/>
  <c r="L36" i="16"/>
  <c r="K36" i="16"/>
  <c r="I36" i="16"/>
  <c r="Q35" i="16"/>
  <c r="S35" i="16" s="1"/>
  <c r="M35" i="16"/>
  <c r="L35" i="16"/>
  <c r="K35" i="16"/>
  <c r="I35" i="16"/>
  <c r="Q34" i="16"/>
  <c r="S34" i="16" s="1"/>
  <c r="M34" i="16"/>
  <c r="L34" i="16"/>
  <c r="K34" i="16"/>
  <c r="I34" i="16"/>
  <c r="Q33" i="16"/>
  <c r="S33" i="16" s="1"/>
  <c r="M33" i="16"/>
  <c r="L33" i="16"/>
  <c r="K33" i="16"/>
  <c r="I33" i="16"/>
  <c r="Q32" i="16"/>
  <c r="S32" i="16" s="1"/>
  <c r="M32" i="16"/>
  <c r="L32" i="16"/>
  <c r="K32" i="16"/>
  <c r="I32" i="16"/>
  <c r="Q31" i="16"/>
  <c r="S31" i="16" s="1"/>
  <c r="M31" i="16"/>
  <c r="L31" i="16"/>
  <c r="K31" i="16"/>
  <c r="I31" i="16"/>
  <c r="Q30" i="16"/>
  <c r="S30" i="16" s="1"/>
  <c r="M30" i="16"/>
  <c r="L30" i="16"/>
  <c r="K30" i="16"/>
  <c r="I30" i="16"/>
  <c r="Q29" i="16"/>
  <c r="S29" i="16" s="1"/>
  <c r="M29" i="16"/>
  <c r="L29" i="16"/>
  <c r="K29" i="16"/>
  <c r="I29" i="16"/>
  <c r="Q28" i="16"/>
  <c r="S28" i="16" s="1"/>
  <c r="M28" i="16"/>
  <c r="L28" i="16"/>
  <c r="K28" i="16"/>
  <c r="I28" i="16"/>
  <c r="Q27" i="16"/>
  <c r="S27" i="16" s="1"/>
  <c r="M27" i="16"/>
  <c r="L27" i="16"/>
  <c r="K27" i="16"/>
  <c r="I27" i="16"/>
  <c r="Q26" i="16"/>
  <c r="S26" i="16" s="1"/>
  <c r="M26" i="16"/>
  <c r="L26" i="16"/>
  <c r="K26" i="16"/>
  <c r="I26" i="16"/>
  <c r="Q25" i="16"/>
  <c r="S25" i="16" s="1"/>
  <c r="M25" i="16"/>
  <c r="L25" i="16"/>
  <c r="K25" i="16"/>
  <c r="I25" i="16"/>
  <c r="Q24" i="16"/>
  <c r="S24" i="16" s="1"/>
  <c r="M24" i="16"/>
  <c r="L24" i="16"/>
  <c r="K24" i="16"/>
  <c r="I24" i="16"/>
  <c r="Q23" i="16"/>
  <c r="S23" i="16" s="1"/>
  <c r="M23" i="16"/>
  <c r="L23" i="16"/>
  <c r="K23" i="16"/>
  <c r="I23" i="16"/>
  <c r="Q22" i="16"/>
  <c r="S22" i="16" s="1"/>
  <c r="M22" i="16"/>
  <c r="L22" i="16"/>
  <c r="K22" i="16"/>
  <c r="I22" i="16"/>
  <c r="Q21" i="16"/>
  <c r="S21" i="16" s="1"/>
  <c r="Q20" i="16"/>
  <c r="S20" i="16" s="1"/>
  <c r="M20" i="16"/>
  <c r="L20" i="16"/>
  <c r="K20" i="16"/>
  <c r="I20" i="16"/>
  <c r="Q19" i="16"/>
  <c r="S19" i="16" s="1"/>
  <c r="Q18" i="16"/>
  <c r="S18" i="16" s="1"/>
  <c r="Q14" i="16"/>
  <c r="S14" i="16" s="1"/>
  <c r="M16" i="16"/>
  <c r="L16" i="16"/>
  <c r="K16" i="16"/>
  <c r="Q13" i="16"/>
  <c r="S13" i="16" s="1"/>
  <c r="M15" i="16"/>
  <c r="L15" i="16"/>
  <c r="K15" i="16"/>
  <c r="B6" i="16"/>
  <c r="B5" i="16"/>
  <c r="B3" i="16"/>
  <c r="E2" i="16"/>
  <c r="D1" i="16"/>
  <c r="P44" i="15"/>
  <c r="C44" i="15"/>
  <c r="Q42" i="15"/>
  <c r="S42" i="15" s="1"/>
  <c r="M42" i="15"/>
  <c r="L42" i="15"/>
  <c r="T42" i="15" s="1"/>
  <c r="K42" i="15"/>
  <c r="I42" i="15"/>
  <c r="Q41" i="15"/>
  <c r="S41" i="15" s="1"/>
  <c r="M41" i="15"/>
  <c r="L41" i="15"/>
  <c r="K41" i="15"/>
  <c r="I41" i="15"/>
  <c r="Q40" i="15"/>
  <c r="S40" i="15" s="1"/>
  <c r="M40" i="15"/>
  <c r="L40" i="15"/>
  <c r="K40" i="15"/>
  <c r="I40" i="15"/>
  <c r="Q39" i="15"/>
  <c r="S39" i="15" s="1"/>
  <c r="M39" i="15"/>
  <c r="L39" i="15"/>
  <c r="K39" i="15"/>
  <c r="I39" i="15"/>
  <c r="Q38" i="15"/>
  <c r="S38" i="15" s="1"/>
  <c r="M38" i="15"/>
  <c r="L38" i="15"/>
  <c r="K38" i="15"/>
  <c r="I38" i="15"/>
  <c r="Q37" i="15"/>
  <c r="S37" i="15" s="1"/>
  <c r="M37" i="15"/>
  <c r="L37" i="15"/>
  <c r="K37" i="15"/>
  <c r="I37" i="15"/>
  <c r="Q36" i="15"/>
  <c r="S36" i="15" s="1"/>
  <c r="M36" i="15"/>
  <c r="L36" i="15"/>
  <c r="K36" i="15"/>
  <c r="I36" i="15"/>
  <c r="Q35" i="15"/>
  <c r="S35" i="15" s="1"/>
  <c r="M35" i="15"/>
  <c r="L35" i="15"/>
  <c r="K35" i="15"/>
  <c r="I35" i="15"/>
  <c r="Q34" i="15"/>
  <c r="S34" i="15" s="1"/>
  <c r="M34" i="15"/>
  <c r="L34" i="15"/>
  <c r="K34" i="15"/>
  <c r="I34" i="15"/>
  <c r="Q33" i="15"/>
  <c r="S33" i="15" s="1"/>
  <c r="M33" i="15"/>
  <c r="L33" i="15"/>
  <c r="K33" i="15"/>
  <c r="I33" i="15"/>
  <c r="Q32" i="15"/>
  <c r="S32" i="15" s="1"/>
  <c r="M32" i="15"/>
  <c r="L32" i="15"/>
  <c r="K32" i="15"/>
  <c r="I32" i="15"/>
  <c r="Q31" i="15"/>
  <c r="S31" i="15" s="1"/>
  <c r="M31" i="15"/>
  <c r="L31" i="15"/>
  <c r="K31" i="15"/>
  <c r="I31" i="15"/>
  <c r="Q30" i="15"/>
  <c r="S30" i="15" s="1"/>
  <c r="M30" i="15"/>
  <c r="L30" i="15"/>
  <c r="K30" i="15"/>
  <c r="I30" i="15"/>
  <c r="Q29" i="15"/>
  <c r="S29" i="15" s="1"/>
  <c r="M29" i="15"/>
  <c r="L29" i="15"/>
  <c r="K29" i="15"/>
  <c r="I29" i="15"/>
  <c r="Q28" i="15"/>
  <c r="S28" i="15" s="1"/>
  <c r="M28" i="15"/>
  <c r="L28" i="15"/>
  <c r="K28" i="15"/>
  <c r="I28" i="15"/>
  <c r="Q27" i="15"/>
  <c r="R27" i="15" s="1"/>
  <c r="M27" i="15"/>
  <c r="L27" i="15"/>
  <c r="K27" i="15"/>
  <c r="I27" i="15"/>
  <c r="Q26" i="15"/>
  <c r="R26" i="15" s="1"/>
  <c r="M26" i="15"/>
  <c r="L26" i="15"/>
  <c r="K26" i="15"/>
  <c r="I26" i="15"/>
  <c r="Q25" i="15"/>
  <c r="R25" i="15" s="1"/>
  <c r="M25" i="15"/>
  <c r="L25" i="15"/>
  <c r="K25" i="15"/>
  <c r="I25" i="15"/>
  <c r="Q24" i="15"/>
  <c r="R24" i="15" s="1"/>
  <c r="M24" i="15"/>
  <c r="L24" i="15"/>
  <c r="K24" i="15"/>
  <c r="I24" i="15"/>
  <c r="Q23" i="15"/>
  <c r="R23" i="15" s="1"/>
  <c r="M23" i="15"/>
  <c r="L23" i="15"/>
  <c r="K23" i="15"/>
  <c r="I23" i="15"/>
  <c r="Q22" i="15"/>
  <c r="R22" i="15" s="1"/>
  <c r="M22" i="15"/>
  <c r="L22" i="15"/>
  <c r="K22" i="15"/>
  <c r="I22" i="15"/>
  <c r="Q21" i="15"/>
  <c r="R21" i="15" s="1"/>
  <c r="M21" i="15"/>
  <c r="L21" i="15"/>
  <c r="K21" i="15"/>
  <c r="I21" i="15"/>
  <c r="Q20" i="15"/>
  <c r="R20" i="15" s="1"/>
  <c r="M20" i="15"/>
  <c r="L20" i="15"/>
  <c r="K20" i="15"/>
  <c r="I20" i="15"/>
  <c r="Q19" i="15"/>
  <c r="R19" i="15" s="1"/>
  <c r="M19" i="15"/>
  <c r="L19" i="15"/>
  <c r="K19" i="15"/>
  <c r="I19" i="15"/>
  <c r="Q18" i="15"/>
  <c r="R18" i="15" s="1"/>
  <c r="M18" i="15"/>
  <c r="L18" i="15"/>
  <c r="K18" i="15"/>
  <c r="I18" i="15"/>
  <c r="Q17" i="15"/>
  <c r="R17" i="15" s="1"/>
  <c r="M17" i="15"/>
  <c r="L17" i="15"/>
  <c r="K17" i="15"/>
  <c r="I17" i="15"/>
  <c r="Q16" i="15"/>
  <c r="R16" i="15" s="1"/>
  <c r="M16" i="15"/>
  <c r="L16" i="15"/>
  <c r="K16" i="15"/>
  <c r="I16" i="15"/>
  <c r="Q15" i="15"/>
  <c r="R15" i="15" s="1"/>
  <c r="L13" i="15"/>
  <c r="K13" i="15"/>
  <c r="I13" i="15"/>
  <c r="Q14" i="15"/>
  <c r="R14" i="15" s="1"/>
  <c r="L15" i="15"/>
  <c r="K15" i="15"/>
  <c r="I15" i="15"/>
  <c r="L14" i="15"/>
  <c r="K14" i="15"/>
  <c r="I14" i="15"/>
  <c r="Q13" i="15"/>
  <c r="R13" i="15" s="1"/>
  <c r="B6" i="15"/>
  <c r="B5" i="15"/>
  <c r="B3" i="15"/>
  <c r="E2" i="15"/>
  <c r="D1" i="15"/>
  <c r="P45" i="14"/>
  <c r="C45" i="14"/>
  <c r="Q43" i="14"/>
  <c r="R43" i="14" s="1"/>
  <c r="M43" i="14"/>
  <c r="L43" i="14"/>
  <c r="K43" i="14"/>
  <c r="I43" i="14"/>
  <c r="Q42" i="14"/>
  <c r="R42" i="14" s="1"/>
  <c r="M42" i="14"/>
  <c r="L42" i="14"/>
  <c r="K42" i="14"/>
  <c r="I42" i="14"/>
  <c r="Q41" i="14"/>
  <c r="R41" i="14" s="1"/>
  <c r="M41" i="14"/>
  <c r="L41" i="14"/>
  <c r="K41" i="14"/>
  <c r="I41" i="14"/>
  <c r="Q40" i="14"/>
  <c r="R40" i="14" s="1"/>
  <c r="M40" i="14"/>
  <c r="L40" i="14"/>
  <c r="K40" i="14"/>
  <c r="I40" i="14"/>
  <c r="Q39" i="14"/>
  <c r="R39" i="14" s="1"/>
  <c r="M39" i="14"/>
  <c r="L39" i="14"/>
  <c r="K39" i="14"/>
  <c r="I39" i="14"/>
  <c r="Q38" i="14"/>
  <c r="R38" i="14" s="1"/>
  <c r="M38" i="14"/>
  <c r="L38" i="14"/>
  <c r="K38" i="14"/>
  <c r="I38" i="14"/>
  <c r="Q37" i="14"/>
  <c r="R37" i="14" s="1"/>
  <c r="M37" i="14"/>
  <c r="L37" i="14"/>
  <c r="K37" i="14"/>
  <c r="I37" i="14"/>
  <c r="Q36" i="14"/>
  <c r="R36" i="14" s="1"/>
  <c r="M36" i="14"/>
  <c r="L36" i="14"/>
  <c r="K36" i="14"/>
  <c r="I36" i="14"/>
  <c r="Q35" i="14"/>
  <c r="R35" i="14" s="1"/>
  <c r="M35" i="14"/>
  <c r="L35" i="14"/>
  <c r="K35" i="14"/>
  <c r="I35" i="14"/>
  <c r="Q34" i="14"/>
  <c r="R34" i="14" s="1"/>
  <c r="M34" i="14"/>
  <c r="L34" i="14"/>
  <c r="K34" i="14"/>
  <c r="I34" i="14"/>
  <c r="Q33" i="14"/>
  <c r="R33" i="14" s="1"/>
  <c r="M33" i="14"/>
  <c r="L33" i="14"/>
  <c r="K33" i="14"/>
  <c r="I33" i="14"/>
  <c r="Q32" i="14"/>
  <c r="R32" i="14" s="1"/>
  <c r="M32" i="14"/>
  <c r="L32" i="14"/>
  <c r="K32" i="14"/>
  <c r="I32" i="14"/>
  <c r="Q31" i="14"/>
  <c r="R31" i="14" s="1"/>
  <c r="M31" i="14"/>
  <c r="L31" i="14"/>
  <c r="K31" i="14"/>
  <c r="I31" i="14"/>
  <c r="Q30" i="14"/>
  <c r="R30" i="14" s="1"/>
  <c r="M30" i="14"/>
  <c r="L30" i="14"/>
  <c r="K30" i="14"/>
  <c r="I30" i="14"/>
  <c r="Q29" i="14"/>
  <c r="R29" i="14" s="1"/>
  <c r="M29" i="14"/>
  <c r="L29" i="14"/>
  <c r="K29" i="14"/>
  <c r="I29" i="14"/>
  <c r="Q28" i="14"/>
  <c r="R28" i="14" s="1"/>
  <c r="M28" i="14"/>
  <c r="L28" i="14"/>
  <c r="K28" i="14"/>
  <c r="I28" i="14"/>
  <c r="Q27" i="14"/>
  <c r="R27" i="14" s="1"/>
  <c r="M27" i="14"/>
  <c r="L27" i="14"/>
  <c r="K27" i="14"/>
  <c r="I27" i="14"/>
  <c r="Q26" i="14"/>
  <c r="R26" i="14" s="1"/>
  <c r="M26" i="14"/>
  <c r="L26" i="14"/>
  <c r="K26" i="14"/>
  <c r="I26" i="14"/>
  <c r="Q25" i="14"/>
  <c r="R25" i="14" s="1"/>
  <c r="M25" i="14"/>
  <c r="L25" i="14"/>
  <c r="K25" i="14"/>
  <c r="I25" i="14"/>
  <c r="Q24" i="14"/>
  <c r="R24" i="14" s="1"/>
  <c r="M24" i="14"/>
  <c r="L24" i="14"/>
  <c r="K24" i="14"/>
  <c r="I24" i="14"/>
  <c r="Q23" i="14"/>
  <c r="R23" i="14" s="1"/>
  <c r="M23" i="14"/>
  <c r="L23" i="14"/>
  <c r="K23" i="14"/>
  <c r="I23" i="14"/>
  <c r="Q22" i="14"/>
  <c r="R22" i="14" s="1"/>
  <c r="M22" i="14"/>
  <c r="L22" i="14"/>
  <c r="K22" i="14"/>
  <c r="I22" i="14"/>
  <c r="Q21" i="14"/>
  <c r="R21" i="14" s="1"/>
  <c r="M21" i="14"/>
  <c r="L21" i="14"/>
  <c r="K21" i="14"/>
  <c r="I21" i="14"/>
  <c r="Q20" i="14"/>
  <c r="R20" i="14" s="1"/>
  <c r="M20" i="14"/>
  <c r="L20" i="14"/>
  <c r="K20" i="14"/>
  <c r="I20" i="14"/>
  <c r="Q19" i="14"/>
  <c r="R19" i="14" s="1"/>
  <c r="M19" i="14"/>
  <c r="L19" i="14"/>
  <c r="K19" i="14"/>
  <c r="I19" i="14"/>
  <c r="Q18" i="14"/>
  <c r="R18" i="14" s="1"/>
  <c r="M18" i="14"/>
  <c r="L18" i="14"/>
  <c r="K18" i="14"/>
  <c r="I18" i="14"/>
  <c r="Q17" i="14"/>
  <c r="R17" i="14" s="1"/>
  <c r="M17" i="14"/>
  <c r="L17" i="14"/>
  <c r="K17" i="14"/>
  <c r="I17" i="14"/>
  <c r="Q16" i="14"/>
  <c r="R16" i="14" s="1"/>
  <c r="M16" i="14"/>
  <c r="L16" i="14"/>
  <c r="K16" i="14"/>
  <c r="I16" i="14"/>
  <c r="Q15" i="14"/>
  <c r="R15" i="14" s="1"/>
  <c r="L14" i="14"/>
  <c r="K14" i="14"/>
  <c r="I14" i="14"/>
  <c r="Q14" i="14"/>
  <c r="R14" i="14" s="1"/>
  <c r="L15" i="14"/>
  <c r="K15" i="14"/>
  <c r="I15" i="14"/>
  <c r="Q13" i="14"/>
  <c r="R13" i="14" s="1"/>
  <c r="L13" i="14"/>
  <c r="K13" i="14"/>
  <c r="I13" i="14"/>
  <c r="B6" i="14"/>
  <c r="B5" i="14"/>
  <c r="B3" i="14"/>
  <c r="E2" i="14"/>
  <c r="D1" i="14"/>
  <c r="P40" i="13"/>
  <c r="C40" i="13"/>
  <c r="Q38" i="13"/>
  <c r="S38" i="13" s="1"/>
  <c r="M38" i="13"/>
  <c r="L38" i="13"/>
  <c r="K38" i="13"/>
  <c r="I38" i="13"/>
  <c r="Q37" i="13"/>
  <c r="S37" i="13" s="1"/>
  <c r="M37" i="13"/>
  <c r="L37" i="13"/>
  <c r="K37" i="13"/>
  <c r="I37" i="13"/>
  <c r="Q36" i="13"/>
  <c r="S36" i="13" s="1"/>
  <c r="M36" i="13"/>
  <c r="L36" i="13"/>
  <c r="K36" i="13"/>
  <c r="I36" i="13"/>
  <c r="Q35" i="13"/>
  <c r="S35" i="13" s="1"/>
  <c r="M35" i="13"/>
  <c r="L35" i="13"/>
  <c r="K35" i="13"/>
  <c r="I35" i="13"/>
  <c r="Q34" i="13"/>
  <c r="S34" i="13" s="1"/>
  <c r="M34" i="13"/>
  <c r="L34" i="13"/>
  <c r="K34" i="13"/>
  <c r="I34" i="13"/>
  <c r="Q33" i="13"/>
  <c r="S33" i="13" s="1"/>
  <c r="M33" i="13"/>
  <c r="L33" i="13"/>
  <c r="K33" i="13"/>
  <c r="I33" i="13"/>
  <c r="Q32" i="13"/>
  <c r="S32" i="13" s="1"/>
  <c r="M32" i="13"/>
  <c r="L32" i="13"/>
  <c r="K32" i="13"/>
  <c r="I32" i="13"/>
  <c r="Q31" i="13"/>
  <c r="S31" i="13" s="1"/>
  <c r="M31" i="13"/>
  <c r="L31" i="13"/>
  <c r="K31" i="13"/>
  <c r="I31" i="13"/>
  <c r="Q30" i="13"/>
  <c r="S30" i="13" s="1"/>
  <c r="M30" i="13"/>
  <c r="L30" i="13"/>
  <c r="K30" i="13"/>
  <c r="I30" i="13"/>
  <c r="Q29" i="13"/>
  <c r="S29" i="13" s="1"/>
  <c r="M29" i="13"/>
  <c r="L29" i="13"/>
  <c r="K29" i="13"/>
  <c r="I29" i="13"/>
  <c r="Q28" i="13"/>
  <c r="S28" i="13" s="1"/>
  <c r="M28" i="13"/>
  <c r="L28" i="13"/>
  <c r="K28" i="13"/>
  <c r="I28" i="13"/>
  <c r="Q27" i="13"/>
  <c r="S27" i="13" s="1"/>
  <c r="M27" i="13"/>
  <c r="L27" i="13"/>
  <c r="K27" i="13"/>
  <c r="I27" i="13"/>
  <c r="Q26" i="13"/>
  <c r="S26" i="13" s="1"/>
  <c r="M26" i="13"/>
  <c r="L26" i="13"/>
  <c r="K26" i="13"/>
  <c r="I26" i="13"/>
  <c r="Q25" i="13"/>
  <c r="S25" i="13" s="1"/>
  <c r="M25" i="13"/>
  <c r="L25" i="13"/>
  <c r="K25" i="13"/>
  <c r="I25" i="13"/>
  <c r="Q24" i="13"/>
  <c r="S24" i="13" s="1"/>
  <c r="M24" i="13"/>
  <c r="L24" i="13"/>
  <c r="K24" i="13"/>
  <c r="I24" i="13"/>
  <c r="Q23" i="13"/>
  <c r="S23" i="13" s="1"/>
  <c r="M23" i="13"/>
  <c r="L23" i="13"/>
  <c r="K23" i="13"/>
  <c r="I23" i="13"/>
  <c r="Q22" i="13"/>
  <c r="S22" i="13" s="1"/>
  <c r="M22" i="13"/>
  <c r="L22" i="13"/>
  <c r="K22" i="13"/>
  <c r="I22" i="13"/>
  <c r="Q21" i="13"/>
  <c r="S21" i="13" s="1"/>
  <c r="M21" i="13"/>
  <c r="L21" i="13"/>
  <c r="K21" i="13"/>
  <c r="I21" i="13"/>
  <c r="Q20" i="13"/>
  <c r="S20" i="13" s="1"/>
  <c r="M20" i="13"/>
  <c r="L20" i="13"/>
  <c r="K20" i="13"/>
  <c r="I20" i="13"/>
  <c r="Q19" i="13"/>
  <c r="S19" i="13" s="1"/>
  <c r="M19" i="13"/>
  <c r="L19" i="13"/>
  <c r="K19" i="13"/>
  <c r="I19" i="13"/>
  <c r="Q18" i="13"/>
  <c r="S18" i="13" s="1"/>
  <c r="M18" i="13"/>
  <c r="L18" i="13"/>
  <c r="K18" i="13"/>
  <c r="I18" i="13"/>
  <c r="Q17" i="13"/>
  <c r="S17" i="13" s="1"/>
  <c r="M17" i="13"/>
  <c r="L17" i="13"/>
  <c r="K17" i="13"/>
  <c r="I17" i="13"/>
  <c r="Q16" i="13"/>
  <c r="S16" i="13" s="1"/>
  <c r="L16" i="13"/>
  <c r="K16" i="13"/>
  <c r="I16" i="13"/>
  <c r="Q15" i="13"/>
  <c r="S15" i="13" s="1"/>
  <c r="L15" i="13"/>
  <c r="K15" i="13"/>
  <c r="I15" i="13"/>
  <c r="L13" i="13"/>
  <c r="K13" i="13"/>
  <c r="I13" i="13"/>
  <c r="Q14" i="13"/>
  <c r="S14" i="13" s="1"/>
  <c r="L14" i="13"/>
  <c r="K14" i="13"/>
  <c r="I14" i="13"/>
  <c r="Q13" i="13"/>
  <c r="S13" i="13" s="1"/>
  <c r="B6" i="13"/>
  <c r="B5" i="13"/>
  <c r="B3" i="13"/>
  <c r="E2" i="13"/>
  <c r="D1" i="13"/>
  <c r="P40" i="12"/>
  <c r="C40" i="12"/>
  <c r="Q38" i="12"/>
  <c r="R38" i="12" s="1"/>
  <c r="M38" i="12"/>
  <c r="L38" i="12"/>
  <c r="K38" i="12"/>
  <c r="I38" i="12"/>
  <c r="Q37" i="12"/>
  <c r="R37" i="12" s="1"/>
  <c r="M37" i="12"/>
  <c r="L37" i="12"/>
  <c r="K37" i="12"/>
  <c r="I37" i="12"/>
  <c r="Q36" i="12"/>
  <c r="R36" i="12" s="1"/>
  <c r="M36" i="12"/>
  <c r="L36" i="12"/>
  <c r="K36" i="12"/>
  <c r="I36" i="12"/>
  <c r="Q35" i="12"/>
  <c r="R35" i="12" s="1"/>
  <c r="M35" i="12"/>
  <c r="L35" i="12"/>
  <c r="K35" i="12"/>
  <c r="I35" i="12"/>
  <c r="Q34" i="12"/>
  <c r="R34" i="12" s="1"/>
  <c r="M34" i="12"/>
  <c r="L34" i="12"/>
  <c r="K34" i="12"/>
  <c r="I34" i="12"/>
  <c r="Q33" i="12"/>
  <c r="R33" i="12" s="1"/>
  <c r="M33" i="12"/>
  <c r="L33" i="12"/>
  <c r="K33" i="12"/>
  <c r="I33" i="12"/>
  <c r="Q32" i="12"/>
  <c r="R32" i="12" s="1"/>
  <c r="M32" i="12"/>
  <c r="L32" i="12"/>
  <c r="K32" i="12"/>
  <c r="I32" i="12"/>
  <c r="Q31" i="12"/>
  <c r="R31" i="12" s="1"/>
  <c r="M31" i="12"/>
  <c r="L31" i="12"/>
  <c r="K31" i="12"/>
  <c r="I31" i="12"/>
  <c r="Q30" i="12"/>
  <c r="R30" i="12" s="1"/>
  <c r="M30" i="12"/>
  <c r="L30" i="12"/>
  <c r="K30" i="12"/>
  <c r="I30" i="12"/>
  <c r="Q29" i="12"/>
  <c r="R29" i="12" s="1"/>
  <c r="M29" i="12"/>
  <c r="L29" i="12"/>
  <c r="K29" i="12"/>
  <c r="I29" i="12"/>
  <c r="Q28" i="12"/>
  <c r="R28" i="12" s="1"/>
  <c r="M28" i="12"/>
  <c r="L28" i="12"/>
  <c r="K28" i="12"/>
  <c r="I28" i="12"/>
  <c r="Q27" i="12"/>
  <c r="R27" i="12" s="1"/>
  <c r="M27" i="12"/>
  <c r="L27" i="12"/>
  <c r="K27" i="12"/>
  <c r="I27" i="12"/>
  <c r="Q26" i="12"/>
  <c r="R26" i="12" s="1"/>
  <c r="M26" i="12"/>
  <c r="L26" i="12"/>
  <c r="K26" i="12"/>
  <c r="I26" i="12"/>
  <c r="Q25" i="12"/>
  <c r="R25" i="12" s="1"/>
  <c r="M25" i="12"/>
  <c r="L25" i="12"/>
  <c r="K25" i="12"/>
  <c r="I25" i="12"/>
  <c r="Q24" i="12"/>
  <c r="R24" i="12" s="1"/>
  <c r="M24" i="12"/>
  <c r="L24" i="12"/>
  <c r="K24" i="12"/>
  <c r="I24" i="12"/>
  <c r="Q23" i="12"/>
  <c r="R23" i="12" s="1"/>
  <c r="M23" i="12"/>
  <c r="L23" i="12"/>
  <c r="K23" i="12"/>
  <c r="I23" i="12"/>
  <c r="Q22" i="12"/>
  <c r="R22" i="12" s="1"/>
  <c r="M22" i="12"/>
  <c r="L22" i="12"/>
  <c r="K22" i="12"/>
  <c r="I22" i="12"/>
  <c r="Q21" i="12"/>
  <c r="R21" i="12" s="1"/>
  <c r="M21" i="12"/>
  <c r="L21" i="12"/>
  <c r="K21" i="12"/>
  <c r="I21" i="12"/>
  <c r="Q20" i="12"/>
  <c r="R20" i="12" s="1"/>
  <c r="M20" i="12"/>
  <c r="L20" i="12"/>
  <c r="K20" i="12"/>
  <c r="I20" i="12"/>
  <c r="Q19" i="12"/>
  <c r="R19" i="12" s="1"/>
  <c r="M19" i="12"/>
  <c r="L19" i="12"/>
  <c r="K19" i="12"/>
  <c r="I19" i="12"/>
  <c r="Q18" i="12"/>
  <c r="R18" i="12" s="1"/>
  <c r="M18" i="12"/>
  <c r="L18" i="12"/>
  <c r="K18" i="12"/>
  <c r="I18" i="12"/>
  <c r="Q17" i="12"/>
  <c r="R17" i="12" s="1"/>
  <c r="M17" i="12"/>
  <c r="L17" i="12"/>
  <c r="K17" i="12"/>
  <c r="I17" i="12"/>
  <c r="Q16" i="12"/>
  <c r="R16" i="12" s="1"/>
  <c r="M16" i="12"/>
  <c r="L16" i="12"/>
  <c r="K16" i="12"/>
  <c r="I16" i="12"/>
  <c r="L13" i="12"/>
  <c r="K13" i="12"/>
  <c r="I13" i="12"/>
  <c r="L15" i="12"/>
  <c r="K15" i="12"/>
  <c r="I15" i="12"/>
  <c r="Q15" i="12"/>
  <c r="R15" i="12" s="1"/>
  <c r="Q14" i="12"/>
  <c r="R14" i="12" s="1"/>
  <c r="L14" i="12"/>
  <c r="K14" i="12"/>
  <c r="I14" i="12"/>
  <c r="Q13" i="12"/>
  <c r="R13" i="12" s="1"/>
  <c r="B6" i="12"/>
  <c r="B5" i="12"/>
  <c r="B3" i="12"/>
  <c r="E2" i="12"/>
  <c r="D1" i="12"/>
  <c r="P41" i="11"/>
  <c r="C41" i="11"/>
  <c r="Q39" i="11"/>
  <c r="R39" i="11" s="1"/>
  <c r="M39" i="11"/>
  <c r="L39" i="11"/>
  <c r="K39" i="11"/>
  <c r="I39" i="11"/>
  <c r="Q38" i="11"/>
  <c r="R38" i="11" s="1"/>
  <c r="M38" i="11"/>
  <c r="L38" i="11"/>
  <c r="K38" i="11"/>
  <c r="I38" i="11"/>
  <c r="Q37" i="11"/>
  <c r="R37" i="11" s="1"/>
  <c r="M37" i="11"/>
  <c r="L37" i="11"/>
  <c r="K37" i="11"/>
  <c r="I37" i="11"/>
  <c r="Q36" i="11"/>
  <c r="R36" i="11" s="1"/>
  <c r="M36" i="11"/>
  <c r="L36" i="11"/>
  <c r="K36" i="11"/>
  <c r="I36" i="11"/>
  <c r="Q35" i="11"/>
  <c r="R35" i="11" s="1"/>
  <c r="M35" i="11"/>
  <c r="L35" i="11"/>
  <c r="K35" i="11"/>
  <c r="I35" i="11"/>
  <c r="Q34" i="11"/>
  <c r="R34" i="11" s="1"/>
  <c r="M34" i="11"/>
  <c r="L34" i="11"/>
  <c r="K34" i="11"/>
  <c r="I34" i="11"/>
  <c r="Q33" i="11"/>
  <c r="R33" i="11" s="1"/>
  <c r="M33" i="11"/>
  <c r="L33" i="11"/>
  <c r="K33" i="11"/>
  <c r="I33" i="11"/>
  <c r="Q32" i="11"/>
  <c r="R32" i="11" s="1"/>
  <c r="M32" i="11"/>
  <c r="L32" i="11"/>
  <c r="K32" i="11"/>
  <c r="I32" i="11"/>
  <c r="Q31" i="11"/>
  <c r="R31" i="11" s="1"/>
  <c r="M31" i="11"/>
  <c r="L31" i="11"/>
  <c r="K31" i="11"/>
  <c r="I31" i="11"/>
  <c r="Q30" i="11"/>
  <c r="R30" i="11" s="1"/>
  <c r="M30" i="11"/>
  <c r="L30" i="11"/>
  <c r="K30" i="11"/>
  <c r="I30" i="11"/>
  <c r="Q29" i="11"/>
  <c r="R29" i="11" s="1"/>
  <c r="M29" i="11"/>
  <c r="L29" i="11"/>
  <c r="K29" i="11"/>
  <c r="I29" i="11"/>
  <c r="Q28" i="11"/>
  <c r="R28" i="11" s="1"/>
  <c r="M28" i="11"/>
  <c r="L28" i="11"/>
  <c r="K28" i="11"/>
  <c r="I28" i="11"/>
  <c r="Q27" i="11"/>
  <c r="R27" i="11" s="1"/>
  <c r="M27" i="11"/>
  <c r="L27" i="11"/>
  <c r="K27" i="11"/>
  <c r="I27" i="11"/>
  <c r="Q26" i="11"/>
  <c r="R26" i="11" s="1"/>
  <c r="M26" i="11"/>
  <c r="L26" i="11"/>
  <c r="K26" i="11"/>
  <c r="I26" i="11"/>
  <c r="Q25" i="11"/>
  <c r="R25" i="11" s="1"/>
  <c r="M25" i="11"/>
  <c r="L25" i="11"/>
  <c r="K25" i="11"/>
  <c r="I25" i="11"/>
  <c r="Q24" i="11"/>
  <c r="R24" i="11" s="1"/>
  <c r="M24" i="11"/>
  <c r="L24" i="11"/>
  <c r="K24" i="11"/>
  <c r="I24" i="11"/>
  <c r="Q23" i="11"/>
  <c r="R23" i="11" s="1"/>
  <c r="M23" i="11"/>
  <c r="L23" i="11"/>
  <c r="K23" i="11"/>
  <c r="I23" i="11"/>
  <c r="Q22" i="11"/>
  <c r="R22" i="11" s="1"/>
  <c r="M22" i="11"/>
  <c r="L22" i="11"/>
  <c r="K22" i="11"/>
  <c r="I22" i="11"/>
  <c r="Q21" i="11"/>
  <c r="R21" i="11" s="1"/>
  <c r="M21" i="11"/>
  <c r="L21" i="11"/>
  <c r="K21" i="11"/>
  <c r="I21" i="11"/>
  <c r="Q20" i="11"/>
  <c r="R20" i="11" s="1"/>
  <c r="M20" i="11"/>
  <c r="L20" i="11"/>
  <c r="K20" i="11"/>
  <c r="I20" i="11"/>
  <c r="Q19" i="11"/>
  <c r="R19" i="11" s="1"/>
  <c r="M19" i="11"/>
  <c r="L19" i="11"/>
  <c r="K19" i="11"/>
  <c r="I19" i="11"/>
  <c r="Q18" i="11"/>
  <c r="R18" i="11" s="1"/>
  <c r="M18" i="11"/>
  <c r="L18" i="11"/>
  <c r="K18" i="11"/>
  <c r="I18" i="11"/>
  <c r="Q17" i="11"/>
  <c r="R17" i="11" s="1"/>
  <c r="M17" i="11"/>
  <c r="L17" i="11"/>
  <c r="K17" i="11"/>
  <c r="I17" i="11"/>
  <c r="Q16" i="11"/>
  <c r="R16" i="11" s="1"/>
  <c r="M16" i="11"/>
  <c r="L16" i="11"/>
  <c r="K16" i="11"/>
  <c r="I16" i="11"/>
  <c r="L13" i="11"/>
  <c r="K13" i="11"/>
  <c r="L15" i="11"/>
  <c r="K15" i="11"/>
  <c r="I15" i="11"/>
  <c r="Q15" i="11"/>
  <c r="R15" i="11" s="1"/>
  <c r="Q14" i="11"/>
  <c r="R14" i="11" s="1"/>
  <c r="Q13" i="11"/>
  <c r="R13" i="11" s="1"/>
  <c r="L14" i="11"/>
  <c r="K14" i="11"/>
  <c r="I14" i="11"/>
  <c r="B6" i="11"/>
  <c r="B5" i="11"/>
  <c r="B3" i="11"/>
  <c r="E2" i="11"/>
  <c r="D1" i="11"/>
  <c r="P39" i="10"/>
  <c r="C39" i="10"/>
  <c r="Q37" i="10"/>
  <c r="R37" i="10" s="1"/>
  <c r="M37" i="10"/>
  <c r="L37" i="10"/>
  <c r="K37" i="10"/>
  <c r="I37" i="10"/>
  <c r="Q36" i="10"/>
  <c r="R36" i="10" s="1"/>
  <c r="M36" i="10"/>
  <c r="L36" i="10"/>
  <c r="K36" i="10"/>
  <c r="I36" i="10"/>
  <c r="Q35" i="10"/>
  <c r="R35" i="10" s="1"/>
  <c r="M35" i="10"/>
  <c r="L35" i="10"/>
  <c r="K35" i="10"/>
  <c r="I35" i="10"/>
  <c r="Q34" i="10"/>
  <c r="R34" i="10" s="1"/>
  <c r="M34" i="10"/>
  <c r="L34" i="10"/>
  <c r="K34" i="10"/>
  <c r="I34" i="10"/>
  <c r="Q33" i="10"/>
  <c r="R33" i="10" s="1"/>
  <c r="M33" i="10"/>
  <c r="L33" i="10"/>
  <c r="K33" i="10"/>
  <c r="I33" i="10"/>
  <c r="Q32" i="10"/>
  <c r="R32" i="10" s="1"/>
  <c r="M32" i="10"/>
  <c r="L32" i="10"/>
  <c r="K32" i="10"/>
  <c r="I32" i="10"/>
  <c r="Q31" i="10"/>
  <c r="R31" i="10" s="1"/>
  <c r="M31" i="10"/>
  <c r="L31" i="10"/>
  <c r="K31" i="10"/>
  <c r="I31" i="10"/>
  <c r="Q30" i="10"/>
  <c r="R30" i="10" s="1"/>
  <c r="M30" i="10"/>
  <c r="L30" i="10"/>
  <c r="K30" i="10"/>
  <c r="I30" i="10"/>
  <c r="Q29" i="10"/>
  <c r="R29" i="10" s="1"/>
  <c r="M29" i="10"/>
  <c r="L29" i="10"/>
  <c r="K29" i="10"/>
  <c r="I29" i="10"/>
  <c r="Q28" i="10"/>
  <c r="R28" i="10" s="1"/>
  <c r="M28" i="10"/>
  <c r="L28" i="10"/>
  <c r="K28" i="10"/>
  <c r="I28" i="10"/>
  <c r="Q27" i="10"/>
  <c r="R27" i="10" s="1"/>
  <c r="M27" i="10"/>
  <c r="L27" i="10"/>
  <c r="K27" i="10"/>
  <c r="I27" i="10"/>
  <c r="Q26" i="10"/>
  <c r="R26" i="10" s="1"/>
  <c r="M26" i="10"/>
  <c r="L26" i="10"/>
  <c r="K26" i="10"/>
  <c r="I26" i="10"/>
  <c r="Q25" i="10"/>
  <c r="R25" i="10" s="1"/>
  <c r="M25" i="10"/>
  <c r="L25" i="10"/>
  <c r="K25" i="10"/>
  <c r="I25" i="10"/>
  <c r="Q24" i="10"/>
  <c r="R24" i="10" s="1"/>
  <c r="M24" i="10"/>
  <c r="L24" i="10"/>
  <c r="K24" i="10"/>
  <c r="I24" i="10"/>
  <c r="Q23" i="10"/>
  <c r="R23" i="10" s="1"/>
  <c r="M23" i="10"/>
  <c r="L23" i="10"/>
  <c r="K23" i="10"/>
  <c r="I23" i="10"/>
  <c r="Q22" i="10"/>
  <c r="R22" i="10" s="1"/>
  <c r="M22" i="10"/>
  <c r="L22" i="10"/>
  <c r="K22" i="10"/>
  <c r="I22" i="10"/>
  <c r="Q21" i="10"/>
  <c r="R21" i="10" s="1"/>
  <c r="M21" i="10"/>
  <c r="L21" i="10"/>
  <c r="K21" i="10"/>
  <c r="I21" i="10"/>
  <c r="Q20" i="10"/>
  <c r="R20" i="10" s="1"/>
  <c r="M20" i="10"/>
  <c r="L20" i="10"/>
  <c r="K20" i="10"/>
  <c r="I20" i="10"/>
  <c r="Q19" i="10"/>
  <c r="R19" i="10" s="1"/>
  <c r="M19" i="10"/>
  <c r="L19" i="10"/>
  <c r="K19" i="10"/>
  <c r="I19" i="10"/>
  <c r="Q18" i="10"/>
  <c r="R18" i="10" s="1"/>
  <c r="M18" i="10"/>
  <c r="L18" i="10"/>
  <c r="K18" i="10"/>
  <c r="I18" i="10"/>
  <c r="Q17" i="10"/>
  <c r="R17" i="10" s="1"/>
  <c r="M17" i="10"/>
  <c r="L17" i="10"/>
  <c r="K17" i="10"/>
  <c r="I17" i="10"/>
  <c r="Q16" i="10"/>
  <c r="R16" i="10" s="1"/>
  <c r="L16" i="10"/>
  <c r="K16" i="10"/>
  <c r="I16" i="10"/>
  <c r="Q15" i="10"/>
  <c r="R15" i="10" s="1"/>
  <c r="L15" i="10"/>
  <c r="K15" i="10"/>
  <c r="I15" i="10"/>
  <c r="M14" i="10"/>
  <c r="L14" i="10"/>
  <c r="K14" i="10"/>
  <c r="I14" i="10"/>
  <c r="L13" i="10"/>
  <c r="K13" i="10"/>
  <c r="I13" i="10"/>
  <c r="Q14" i="10"/>
  <c r="R14" i="10" s="1"/>
  <c r="Q13" i="10"/>
  <c r="R13" i="10" s="1"/>
  <c r="B6" i="10"/>
  <c r="B5" i="10"/>
  <c r="B3" i="10"/>
  <c r="E2" i="10"/>
  <c r="D1" i="10"/>
  <c r="P44" i="9"/>
  <c r="C44" i="9"/>
  <c r="Q42" i="9"/>
  <c r="R42" i="9" s="1"/>
  <c r="M42" i="9"/>
  <c r="L42" i="9"/>
  <c r="K42" i="9"/>
  <c r="I42" i="9"/>
  <c r="Q41" i="9"/>
  <c r="R41" i="9" s="1"/>
  <c r="M41" i="9"/>
  <c r="L41" i="9"/>
  <c r="K41" i="9"/>
  <c r="I41" i="9"/>
  <c r="Q40" i="9"/>
  <c r="R40" i="9" s="1"/>
  <c r="M40" i="9"/>
  <c r="L40" i="9"/>
  <c r="K40" i="9"/>
  <c r="I40" i="9"/>
  <c r="Q39" i="9"/>
  <c r="R39" i="9" s="1"/>
  <c r="M39" i="9"/>
  <c r="L39" i="9"/>
  <c r="K39" i="9"/>
  <c r="I39" i="9"/>
  <c r="Q38" i="9"/>
  <c r="R38" i="9" s="1"/>
  <c r="M38" i="9"/>
  <c r="L38" i="9"/>
  <c r="K38" i="9"/>
  <c r="I38" i="9"/>
  <c r="Q37" i="9"/>
  <c r="R37" i="9" s="1"/>
  <c r="M37" i="9"/>
  <c r="L37" i="9"/>
  <c r="K37" i="9"/>
  <c r="I37" i="9"/>
  <c r="Q36" i="9"/>
  <c r="R36" i="9" s="1"/>
  <c r="M36" i="9"/>
  <c r="L36" i="9"/>
  <c r="K36" i="9"/>
  <c r="I36" i="9"/>
  <c r="Q35" i="9"/>
  <c r="R35" i="9" s="1"/>
  <c r="M35" i="9"/>
  <c r="L35" i="9"/>
  <c r="K35" i="9"/>
  <c r="I35" i="9"/>
  <c r="Q34" i="9"/>
  <c r="R34" i="9" s="1"/>
  <c r="M34" i="9"/>
  <c r="L34" i="9"/>
  <c r="K34" i="9"/>
  <c r="I34" i="9"/>
  <c r="Q33" i="9"/>
  <c r="R33" i="9" s="1"/>
  <c r="M33" i="9"/>
  <c r="L33" i="9"/>
  <c r="K33" i="9"/>
  <c r="I33" i="9"/>
  <c r="Q32" i="9"/>
  <c r="R32" i="9" s="1"/>
  <c r="M32" i="9"/>
  <c r="L32" i="9"/>
  <c r="K32" i="9"/>
  <c r="I32" i="9"/>
  <c r="Q31" i="9"/>
  <c r="R31" i="9" s="1"/>
  <c r="M31" i="9"/>
  <c r="L31" i="9"/>
  <c r="K31" i="9"/>
  <c r="I31" i="9"/>
  <c r="Q30" i="9"/>
  <c r="R30" i="9" s="1"/>
  <c r="M30" i="9"/>
  <c r="L30" i="9"/>
  <c r="K30" i="9"/>
  <c r="I30" i="9"/>
  <c r="Q29" i="9"/>
  <c r="R29" i="9" s="1"/>
  <c r="M29" i="9"/>
  <c r="L29" i="9"/>
  <c r="K29" i="9"/>
  <c r="I29" i="9"/>
  <c r="Q28" i="9"/>
  <c r="R28" i="9" s="1"/>
  <c r="M28" i="9"/>
  <c r="L28" i="9"/>
  <c r="K28" i="9"/>
  <c r="I28" i="9"/>
  <c r="Q27" i="9"/>
  <c r="R27" i="9" s="1"/>
  <c r="M27" i="9"/>
  <c r="L27" i="9"/>
  <c r="K27" i="9"/>
  <c r="I27" i="9"/>
  <c r="Q26" i="9"/>
  <c r="R26" i="9" s="1"/>
  <c r="M26" i="9"/>
  <c r="L26" i="9"/>
  <c r="K26" i="9"/>
  <c r="I26" i="9"/>
  <c r="Q25" i="9"/>
  <c r="R25" i="9" s="1"/>
  <c r="M25" i="9"/>
  <c r="L25" i="9"/>
  <c r="K25" i="9"/>
  <c r="I25" i="9"/>
  <c r="Q24" i="9"/>
  <c r="R24" i="9" s="1"/>
  <c r="M24" i="9"/>
  <c r="L24" i="9"/>
  <c r="K24" i="9"/>
  <c r="I24" i="9"/>
  <c r="Q23" i="9"/>
  <c r="R23" i="9" s="1"/>
  <c r="M23" i="9"/>
  <c r="L23" i="9"/>
  <c r="K23" i="9"/>
  <c r="I23" i="9"/>
  <c r="Q22" i="9"/>
  <c r="R22" i="9" s="1"/>
  <c r="M22" i="9"/>
  <c r="L22" i="9"/>
  <c r="K22" i="9"/>
  <c r="I22" i="9"/>
  <c r="Q21" i="9"/>
  <c r="R21" i="9" s="1"/>
  <c r="M21" i="9"/>
  <c r="L21" i="9"/>
  <c r="K21" i="9"/>
  <c r="I21" i="9"/>
  <c r="Q20" i="9"/>
  <c r="R20" i="9" s="1"/>
  <c r="M20" i="9"/>
  <c r="L20" i="9"/>
  <c r="K20" i="9"/>
  <c r="I20" i="9"/>
  <c r="Q19" i="9"/>
  <c r="R19" i="9" s="1"/>
  <c r="M19" i="9"/>
  <c r="L19" i="9"/>
  <c r="K19" i="9"/>
  <c r="I19" i="9"/>
  <c r="Q18" i="9"/>
  <c r="R18" i="9" s="1"/>
  <c r="M18" i="9"/>
  <c r="L18" i="9"/>
  <c r="K18" i="9"/>
  <c r="I18" i="9"/>
  <c r="Q17" i="9"/>
  <c r="R17" i="9" s="1"/>
  <c r="L17" i="9"/>
  <c r="K17" i="9"/>
  <c r="I17" i="9"/>
  <c r="Q16" i="9"/>
  <c r="R16" i="9" s="1"/>
  <c r="L16" i="9"/>
  <c r="K16" i="9"/>
  <c r="I16" i="9"/>
  <c r="Q15" i="9"/>
  <c r="R15" i="9" s="1"/>
  <c r="L15" i="9"/>
  <c r="K15" i="9"/>
  <c r="I15" i="9"/>
  <c r="Q14" i="9"/>
  <c r="R14" i="9" s="1"/>
  <c r="M13" i="9"/>
  <c r="L13" i="9"/>
  <c r="K13" i="9"/>
  <c r="I13" i="9"/>
  <c r="Q13" i="9"/>
  <c r="R13" i="9" s="1"/>
  <c r="L14" i="9"/>
  <c r="K14" i="9"/>
  <c r="I14" i="9"/>
  <c r="B6" i="9"/>
  <c r="B5" i="9"/>
  <c r="B3" i="9"/>
  <c r="E2" i="9"/>
  <c r="D1" i="9"/>
  <c r="P45" i="8"/>
  <c r="C45" i="8"/>
  <c r="Q43" i="8"/>
  <c r="S43" i="8" s="1"/>
  <c r="M43" i="8"/>
  <c r="L43" i="8"/>
  <c r="K43" i="8"/>
  <c r="I43" i="8"/>
  <c r="Q42" i="8"/>
  <c r="S42" i="8" s="1"/>
  <c r="M42" i="8"/>
  <c r="L42" i="8"/>
  <c r="V42" i="8" s="1"/>
  <c r="K42" i="8"/>
  <c r="I42" i="8"/>
  <c r="Q41" i="8"/>
  <c r="S41" i="8" s="1"/>
  <c r="M41" i="8"/>
  <c r="L41" i="8"/>
  <c r="K41" i="8"/>
  <c r="I41" i="8"/>
  <c r="Q40" i="8"/>
  <c r="S40" i="8" s="1"/>
  <c r="M40" i="8"/>
  <c r="L40" i="8"/>
  <c r="K40" i="8"/>
  <c r="I40" i="8"/>
  <c r="Q39" i="8"/>
  <c r="S39" i="8" s="1"/>
  <c r="M39" i="8"/>
  <c r="L39" i="8"/>
  <c r="K39" i="8"/>
  <c r="I39" i="8"/>
  <c r="Q38" i="8"/>
  <c r="R38" i="8" s="1"/>
  <c r="M38" i="8"/>
  <c r="L38" i="8"/>
  <c r="K38" i="8"/>
  <c r="I38" i="8"/>
  <c r="Q37" i="8"/>
  <c r="R37" i="8" s="1"/>
  <c r="M37" i="8"/>
  <c r="L37" i="8"/>
  <c r="K37" i="8"/>
  <c r="I37" i="8"/>
  <c r="Q36" i="8"/>
  <c r="R36" i="8" s="1"/>
  <c r="M36" i="8"/>
  <c r="L36" i="8"/>
  <c r="K36" i="8"/>
  <c r="I36" i="8"/>
  <c r="Q35" i="8"/>
  <c r="R35" i="8" s="1"/>
  <c r="M35" i="8"/>
  <c r="L35" i="8"/>
  <c r="K35" i="8"/>
  <c r="I35" i="8"/>
  <c r="Q34" i="8"/>
  <c r="R34" i="8" s="1"/>
  <c r="M34" i="8"/>
  <c r="L34" i="8"/>
  <c r="K34" i="8"/>
  <c r="I34" i="8"/>
  <c r="Q33" i="8"/>
  <c r="R33" i="8" s="1"/>
  <c r="M33" i="8"/>
  <c r="L33" i="8"/>
  <c r="K33" i="8"/>
  <c r="I33" i="8"/>
  <c r="Q32" i="8"/>
  <c r="R32" i="8" s="1"/>
  <c r="M32" i="8"/>
  <c r="L32" i="8"/>
  <c r="K32" i="8"/>
  <c r="I32" i="8"/>
  <c r="Q31" i="8"/>
  <c r="R31" i="8" s="1"/>
  <c r="M31" i="8"/>
  <c r="L31" i="8"/>
  <c r="K31" i="8"/>
  <c r="I31" i="8"/>
  <c r="Q30" i="8"/>
  <c r="R30" i="8" s="1"/>
  <c r="M30" i="8"/>
  <c r="L30" i="8"/>
  <c r="K30" i="8"/>
  <c r="I30" i="8"/>
  <c r="Q29" i="8"/>
  <c r="R29" i="8" s="1"/>
  <c r="M29" i="8"/>
  <c r="L29" i="8"/>
  <c r="K29" i="8"/>
  <c r="I29" i="8"/>
  <c r="Q28" i="8"/>
  <c r="R28" i="8" s="1"/>
  <c r="M28" i="8"/>
  <c r="L28" i="8"/>
  <c r="K28" i="8"/>
  <c r="I28" i="8"/>
  <c r="Q27" i="8"/>
  <c r="R27" i="8" s="1"/>
  <c r="M27" i="8"/>
  <c r="L27" i="8"/>
  <c r="K27" i="8"/>
  <c r="I27" i="8"/>
  <c r="Q26" i="8"/>
  <c r="R26" i="8" s="1"/>
  <c r="M26" i="8"/>
  <c r="L26" i="8"/>
  <c r="K26" i="8"/>
  <c r="I26" i="8"/>
  <c r="Q25" i="8"/>
  <c r="R25" i="8" s="1"/>
  <c r="M25" i="8"/>
  <c r="L25" i="8"/>
  <c r="K25" i="8"/>
  <c r="I25" i="8"/>
  <c r="Q24" i="8"/>
  <c r="R24" i="8" s="1"/>
  <c r="M24" i="8"/>
  <c r="L24" i="8"/>
  <c r="K24" i="8"/>
  <c r="I24" i="8"/>
  <c r="Q23" i="8"/>
  <c r="R23" i="8" s="1"/>
  <c r="M23" i="8"/>
  <c r="L23" i="8"/>
  <c r="K23" i="8"/>
  <c r="I23" i="8"/>
  <c r="Q22" i="8"/>
  <c r="R22" i="8" s="1"/>
  <c r="M22" i="8"/>
  <c r="L22" i="8"/>
  <c r="K22" i="8"/>
  <c r="I22" i="8"/>
  <c r="Q21" i="8"/>
  <c r="R21" i="8" s="1"/>
  <c r="M21" i="8"/>
  <c r="L21" i="8"/>
  <c r="K21" i="8"/>
  <c r="I21" i="8"/>
  <c r="Q20" i="8"/>
  <c r="R20" i="8" s="1"/>
  <c r="M20" i="8"/>
  <c r="L20" i="8"/>
  <c r="K20" i="8"/>
  <c r="I20" i="8"/>
  <c r="Q19" i="8"/>
  <c r="R19" i="8" s="1"/>
  <c r="M19" i="8"/>
  <c r="L19" i="8"/>
  <c r="K19" i="8"/>
  <c r="I19" i="8"/>
  <c r="Q18" i="8"/>
  <c r="R18" i="8" s="1"/>
  <c r="M18" i="8"/>
  <c r="L18" i="8"/>
  <c r="K18" i="8"/>
  <c r="I18" i="8"/>
  <c r="Q17" i="8"/>
  <c r="R17" i="8" s="1"/>
  <c r="M17" i="8"/>
  <c r="L17" i="8"/>
  <c r="K17" i="8"/>
  <c r="I17" i="8"/>
  <c r="Q16" i="8"/>
  <c r="R16" i="8" s="1"/>
  <c r="M16" i="8"/>
  <c r="L16" i="8"/>
  <c r="K16" i="8"/>
  <c r="I16" i="8"/>
  <c r="Q15" i="8"/>
  <c r="R15" i="8" s="1"/>
  <c r="M14" i="8"/>
  <c r="L14" i="8"/>
  <c r="K14" i="8"/>
  <c r="I14" i="8"/>
  <c r="Q14" i="8"/>
  <c r="R14" i="8" s="1"/>
  <c r="M15" i="8"/>
  <c r="L15" i="8"/>
  <c r="K15" i="8"/>
  <c r="I15" i="8"/>
  <c r="Q13" i="8"/>
  <c r="R13" i="8" s="1"/>
  <c r="M13" i="8"/>
  <c r="L13" i="8"/>
  <c r="K13" i="8"/>
  <c r="I13" i="8"/>
  <c r="T42" i="8"/>
  <c r="B6" i="8"/>
  <c r="B5" i="8"/>
  <c r="B3" i="8"/>
  <c r="E2" i="8"/>
  <c r="P38" i="7"/>
  <c r="C38" i="7"/>
  <c r="Q36" i="7"/>
  <c r="R36" i="7" s="1"/>
  <c r="M36" i="7"/>
  <c r="L36" i="7"/>
  <c r="K36" i="7"/>
  <c r="I36" i="7"/>
  <c r="Q35" i="7"/>
  <c r="R35" i="7" s="1"/>
  <c r="M35" i="7"/>
  <c r="L35" i="7"/>
  <c r="K35" i="7"/>
  <c r="I35" i="7"/>
  <c r="Q34" i="7"/>
  <c r="R34" i="7" s="1"/>
  <c r="M34" i="7"/>
  <c r="L34" i="7"/>
  <c r="K34" i="7"/>
  <c r="I34" i="7"/>
  <c r="Q33" i="7"/>
  <c r="R33" i="7" s="1"/>
  <c r="M33" i="7"/>
  <c r="L33" i="7"/>
  <c r="K33" i="7"/>
  <c r="I33" i="7"/>
  <c r="Q32" i="7"/>
  <c r="R32" i="7" s="1"/>
  <c r="M32" i="7"/>
  <c r="L32" i="7"/>
  <c r="K32" i="7"/>
  <c r="I32" i="7"/>
  <c r="Q31" i="7"/>
  <c r="R31" i="7" s="1"/>
  <c r="M31" i="7"/>
  <c r="L31" i="7"/>
  <c r="K31" i="7"/>
  <c r="I31" i="7"/>
  <c r="Q30" i="7"/>
  <c r="R30" i="7" s="1"/>
  <c r="M30" i="7"/>
  <c r="L30" i="7"/>
  <c r="K30" i="7"/>
  <c r="I30" i="7"/>
  <c r="Q29" i="7"/>
  <c r="R29" i="7" s="1"/>
  <c r="M29" i="7"/>
  <c r="L29" i="7"/>
  <c r="K29" i="7"/>
  <c r="I29" i="7"/>
  <c r="Q28" i="7"/>
  <c r="R28" i="7" s="1"/>
  <c r="M28" i="7"/>
  <c r="L28" i="7"/>
  <c r="K28" i="7"/>
  <c r="I28" i="7"/>
  <c r="Q27" i="7"/>
  <c r="R27" i="7" s="1"/>
  <c r="M27" i="7"/>
  <c r="L27" i="7"/>
  <c r="K27" i="7"/>
  <c r="I27" i="7"/>
  <c r="Q26" i="7"/>
  <c r="R26" i="7" s="1"/>
  <c r="M26" i="7"/>
  <c r="L26" i="7"/>
  <c r="K26" i="7"/>
  <c r="I26" i="7"/>
  <c r="Q25" i="7"/>
  <c r="R25" i="7" s="1"/>
  <c r="M25" i="7"/>
  <c r="L25" i="7"/>
  <c r="K25" i="7"/>
  <c r="I25" i="7"/>
  <c r="Q24" i="7"/>
  <c r="R24" i="7" s="1"/>
  <c r="M24" i="7"/>
  <c r="L24" i="7"/>
  <c r="K24" i="7"/>
  <c r="I24" i="7"/>
  <c r="Q23" i="7"/>
  <c r="R23" i="7" s="1"/>
  <c r="M23" i="7"/>
  <c r="L23" i="7"/>
  <c r="K23" i="7"/>
  <c r="I23" i="7"/>
  <c r="Q22" i="7"/>
  <c r="R22" i="7" s="1"/>
  <c r="M22" i="7"/>
  <c r="L22" i="7"/>
  <c r="K22" i="7"/>
  <c r="I22" i="7"/>
  <c r="Q21" i="7"/>
  <c r="R21" i="7" s="1"/>
  <c r="M21" i="7"/>
  <c r="L21" i="7"/>
  <c r="K21" i="7"/>
  <c r="I21" i="7"/>
  <c r="Q20" i="7"/>
  <c r="R20" i="7" s="1"/>
  <c r="M20" i="7"/>
  <c r="L20" i="7"/>
  <c r="K20" i="7"/>
  <c r="I20" i="7"/>
  <c r="Q19" i="7"/>
  <c r="R19" i="7" s="1"/>
  <c r="M19" i="7"/>
  <c r="L19" i="7"/>
  <c r="K19" i="7"/>
  <c r="I19" i="7"/>
  <c r="Q18" i="7"/>
  <c r="R18" i="7" s="1"/>
  <c r="M18" i="7"/>
  <c r="L18" i="7"/>
  <c r="K18" i="7"/>
  <c r="I18" i="7"/>
  <c r="Q17" i="7"/>
  <c r="R17" i="7" s="1"/>
  <c r="M17" i="7"/>
  <c r="L17" i="7"/>
  <c r="K17" i="7"/>
  <c r="I17" i="7"/>
  <c r="Q16" i="7"/>
  <c r="R16" i="7" s="1"/>
  <c r="M16" i="7"/>
  <c r="L16" i="7"/>
  <c r="K16" i="7"/>
  <c r="I16" i="7"/>
  <c r="Q15" i="7"/>
  <c r="R15" i="7" s="1"/>
  <c r="M15" i="7"/>
  <c r="L15" i="7"/>
  <c r="K15" i="7"/>
  <c r="I15" i="7"/>
  <c r="M13" i="7"/>
  <c r="L13" i="7"/>
  <c r="K13" i="7"/>
  <c r="I13" i="7"/>
  <c r="M14" i="7"/>
  <c r="L14" i="7"/>
  <c r="K14" i="7"/>
  <c r="I14" i="7"/>
  <c r="Q14" i="7"/>
  <c r="R14" i="7" s="1"/>
  <c r="Q13" i="7"/>
  <c r="R13" i="7" s="1"/>
  <c r="B3" i="7"/>
  <c r="E2" i="7"/>
  <c r="D1" i="7"/>
  <c r="P40" i="6"/>
  <c r="C40" i="6"/>
  <c r="Q38" i="6"/>
  <c r="R38" i="6" s="1"/>
  <c r="M38" i="6"/>
  <c r="L38" i="6"/>
  <c r="K38" i="6"/>
  <c r="I38" i="6"/>
  <c r="Q37" i="6"/>
  <c r="R37" i="6" s="1"/>
  <c r="M37" i="6"/>
  <c r="L37" i="6"/>
  <c r="K37" i="6"/>
  <c r="I37" i="6"/>
  <c r="Q36" i="6"/>
  <c r="R36" i="6" s="1"/>
  <c r="M36" i="6"/>
  <c r="L36" i="6"/>
  <c r="K36" i="6"/>
  <c r="I36" i="6"/>
  <c r="Q35" i="6"/>
  <c r="R35" i="6" s="1"/>
  <c r="M35" i="6"/>
  <c r="L35" i="6"/>
  <c r="K35" i="6"/>
  <c r="I35" i="6"/>
  <c r="Q34" i="6"/>
  <c r="R34" i="6" s="1"/>
  <c r="M34" i="6"/>
  <c r="L34" i="6"/>
  <c r="K34" i="6"/>
  <c r="I34" i="6"/>
  <c r="Q33" i="6"/>
  <c r="R33" i="6" s="1"/>
  <c r="M33" i="6"/>
  <c r="L33" i="6"/>
  <c r="K33" i="6"/>
  <c r="I33" i="6"/>
  <c r="Q32" i="6"/>
  <c r="R32" i="6" s="1"/>
  <c r="M32" i="6"/>
  <c r="L32" i="6"/>
  <c r="K32" i="6"/>
  <c r="I32" i="6"/>
  <c r="Q31" i="6"/>
  <c r="R31" i="6" s="1"/>
  <c r="M31" i="6"/>
  <c r="L31" i="6"/>
  <c r="K31" i="6"/>
  <c r="I31" i="6"/>
  <c r="Q30" i="6"/>
  <c r="R30" i="6" s="1"/>
  <c r="M30" i="6"/>
  <c r="L30" i="6"/>
  <c r="K30" i="6"/>
  <c r="I30" i="6"/>
  <c r="Q29" i="6"/>
  <c r="R29" i="6" s="1"/>
  <c r="M29" i="6"/>
  <c r="L29" i="6"/>
  <c r="K29" i="6"/>
  <c r="I29" i="6"/>
  <c r="Q28" i="6"/>
  <c r="R28" i="6" s="1"/>
  <c r="M28" i="6"/>
  <c r="L28" i="6"/>
  <c r="K28" i="6"/>
  <c r="I28" i="6"/>
  <c r="Q27" i="6"/>
  <c r="R27" i="6" s="1"/>
  <c r="M27" i="6"/>
  <c r="L27" i="6"/>
  <c r="K27" i="6"/>
  <c r="I27" i="6"/>
  <c r="Q26" i="6"/>
  <c r="R26" i="6" s="1"/>
  <c r="M26" i="6"/>
  <c r="L26" i="6"/>
  <c r="K26" i="6"/>
  <c r="I26" i="6"/>
  <c r="Q25" i="6"/>
  <c r="R25" i="6" s="1"/>
  <c r="M25" i="6"/>
  <c r="L25" i="6"/>
  <c r="K25" i="6"/>
  <c r="I25" i="6"/>
  <c r="Q24" i="6"/>
  <c r="R24" i="6" s="1"/>
  <c r="M24" i="6"/>
  <c r="L24" i="6"/>
  <c r="K24" i="6"/>
  <c r="I24" i="6"/>
  <c r="Q23" i="6"/>
  <c r="R23" i="6" s="1"/>
  <c r="M23" i="6"/>
  <c r="L23" i="6"/>
  <c r="K23" i="6"/>
  <c r="I23" i="6"/>
  <c r="Q22" i="6"/>
  <c r="R22" i="6" s="1"/>
  <c r="M22" i="6"/>
  <c r="L22" i="6"/>
  <c r="K22" i="6"/>
  <c r="I22" i="6"/>
  <c r="Q21" i="6"/>
  <c r="R21" i="6" s="1"/>
  <c r="M21" i="6"/>
  <c r="L21" i="6"/>
  <c r="K21" i="6"/>
  <c r="I21" i="6"/>
  <c r="Q20" i="6"/>
  <c r="R20" i="6" s="1"/>
  <c r="M20" i="6"/>
  <c r="L20" i="6"/>
  <c r="K20" i="6"/>
  <c r="I20" i="6"/>
  <c r="Q19" i="6"/>
  <c r="R19" i="6" s="1"/>
  <c r="M19" i="6"/>
  <c r="L19" i="6"/>
  <c r="K19" i="6"/>
  <c r="I19" i="6"/>
  <c r="Q18" i="6"/>
  <c r="R18" i="6" s="1"/>
  <c r="M18" i="6"/>
  <c r="L18" i="6"/>
  <c r="K18" i="6"/>
  <c r="I18" i="6"/>
  <c r="Q17" i="6"/>
  <c r="R17" i="6" s="1"/>
  <c r="M17" i="6"/>
  <c r="L17" i="6"/>
  <c r="K17" i="6"/>
  <c r="I17" i="6"/>
  <c r="Q16" i="6"/>
  <c r="R16" i="6" s="1"/>
  <c r="M15" i="6"/>
  <c r="L15" i="6"/>
  <c r="K15" i="6"/>
  <c r="I15" i="6"/>
  <c r="M16" i="6"/>
  <c r="L16" i="6"/>
  <c r="K16" i="6"/>
  <c r="I16" i="6"/>
  <c r="Q15" i="6"/>
  <c r="R15" i="6" s="1"/>
  <c r="Q14" i="6"/>
  <c r="R14" i="6" s="1"/>
  <c r="L13" i="6"/>
  <c r="K13" i="6"/>
  <c r="I13" i="6"/>
  <c r="Q13" i="6"/>
  <c r="R13" i="6" s="1"/>
  <c r="M14" i="6"/>
  <c r="L14" i="6"/>
  <c r="K14" i="6"/>
  <c r="I14" i="6"/>
  <c r="B6" i="6"/>
  <c r="B5" i="6"/>
  <c r="B3" i="6"/>
  <c r="E2" i="6"/>
  <c r="D1" i="6"/>
  <c r="P37" i="5"/>
  <c r="C37" i="5"/>
  <c r="Q35" i="5"/>
  <c r="R35" i="5" s="1"/>
  <c r="M35" i="5"/>
  <c r="L35" i="5"/>
  <c r="K35" i="5"/>
  <c r="I35" i="5"/>
  <c r="Q34" i="5"/>
  <c r="R34" i="5" s="1"/>
  <c r="M34" i="5"/>
  <c r="L34" i="5"/>
  <c r="K34" i="5"/>
  <c r="I34" i="5"/>
  <c r="Q33" i="5"/>
  <c r="R33" i="5" s="1"/>
  <c r="M33" i="5"/>
  <c r="L33" i="5"/>
  <c r="K33" i="5"/>
  <c r="I33" i="5"/>
  <c r="Q32" i="5"/>
  <c r="R32" i="5" s="1"/>
  <c r="M32" i="5"/>
  <c r="L32" i="5"/>
  <c r="K32" i="5"/>
  <c r="I32" i="5"/>
  <c r="Q31" i="5"/>
  <c r="R31" i="5" s="1"/>
  <c r="M31" i="5"/>
  <c r="L31" i="5"/>
  <c r="K31" i="5"/>
  <c r="I31" i="5"/>
  <c r="Q30" i="5"/>
  <c r="R30" i="5" s="1"/>
  <c r="M30" i="5"/>
  <c r="L30" i="5"/>
  <c r="K30" i="5"/>
  <c r="I30" i="5"/>
  <c r="Q29" i="5"/>
  <c r="R29" i="5" s="1"/>
  <c r="M29" i="5"/>
  <c r="L29" i="5"/>
  <c r="K29" i="5"/>
  <c r="I29" i="5"/>
  <c r="Q28" i="5"/>
  <c r="R28" i="5" s="1"/>
  <c r="M28" i="5"/>
  <c r="L28" i="5"/>
  <c r="K28" i="5"/>
  <c r="I28" i="5"/>
  <c r="Q27" i="5"/>
  <c r="R27" i="5" s="1"/>
  <c r="M27" i="5"/>
  <c r="L27" i="5"/>
  <c r="K27" i="5"/>
  <c r="I27" i="5"/>
  <c r="Q26" i="5"/>
  <c r="R26" i="5" s="1"/>
  <c r="M26" i="5"/>
  <c r="L26" i="5"/>
  <c r="K26" i="5"/>
  <c r="I26" i="5"/>
  <c r="Q25" i="5"/>
  <c r="R25" i="5" s="1"/>
  <c r="M25" i="5"/>
  <c r="L25" i="5"/>
  <c r="K25" i="5"/>
  <c r="I25" i="5"/>
  <c r="Q24" i="5"/>
  <c r="R24" i="5" s="1"/>
  <c r="M24" i="5"/>
  <c r="L24" i="5"/>
  <c r="K24" i="5"/>
  <c r="I24" i="5"/>
  <c r="Q23" i="5"/>
  <c r="R23" i="5" s="1"/>
  <c r="M23" i="5"/>
  <c r="L23" i="5"/>
  <c r="K23" i="5"/>
  <c r="I23" i="5"/>
  <c r="Q22" i="5"/>
  <c r="R22" i="5" s="1"/>
  <c r="M22" i="5"/>
  <c r="L22" i="5"/>
  <c r="K22" i="5"/>
  <c r="I22" i="5"/>
  <c r="Q21" i="5"/>
  <c r="R21" i="5" s="1"/>
  <c r="M21" i="5"/>
  <c r="L21" i="5"/>
  <c r="K21" i="5"/>
  <c r="I21" i="5"/>
  <c r="Q20" i="5"/>
  <c r="R20" i="5" s="1"/>
  <c r="M20" i="5"/>
  <c r="L20" i="5"/>
  <c r="K20" i="5"/>
  <c r="I20" i="5"/>
  <c r="Q19" i="5"/>
  <c r="R19" i="5" s="1"/>
  <c r="M19" i="5"/>
  <c r="L19" i="5"/>
  <c r="K19" i="5"/>
  <c r="I19" i="5"/>
  <c r="Q18" i="5"/>
  <c r="R18" i="5" s="1"/>
  <c r="M18" i="5"/>
  <c r="L18" i="5"/>
  <c r="K18" i="5"/>
  <c r="I18" i="5"/>
  <c r="Q17" i="5"/>
  <c r="R17" i="5" s="1"/>
  <c r="M17" i="5"/>
  <c r="L17" i="5"/>
  <c r="K17" i="5"/>
  <c r="I17" i="5"/>
  <c r="Q16" i="5"/>
  <c r="R16" i="5" s="1"/>
  <c r="M16" i="5"/>
  <c r="L16" i="5"/>
  <c r="K16" i="5"/>
  <c r="I16" i="5"/>
  <c r="Q15" i="5"/>
  <c r="R15" i="5" s="1"/>
  <c r="M15" i="5"/>
  <c r="L15" i="5"/>
  <c r="K15" i="5"/>
  <c r="I15" i="5"/>
  <c r="Q14" i="5"/>
  <c r="R14" i="5" s="1"/>
  <c r="M13" i="5"/>
  <c r="L13" i="5"/>
  <c r="K13" i="5"/>
  <c r="I13" i="5"/>
  <c r="L14" i="5"/>
  <c r="K14" i="5"/>
  <c r="I14" i="5"/>
  <c r="Q13" i="5"/>
  <c r="R13" i="5" s="1"/>
  <c r="B6" i="5"/>
  <c r="B5" i="5"/>
  <c r="B3" i="5"/>
  <c r="E2" i="5"/>
  <c r="D1" i="5"/>
  <c r="P34" i="3"/>
  <c r="C34" i="3"/>
  <c r="Q32" i="3"/>
  <c r="R32" i="3" s="1"/>
  <c r="M32" i="3"/>
  <c r="L32" i="3"/>
  <c r="K32" i="3"/>
  <c r="I32" i="3"/>
  <c r="Q31" i="3"/>
  <c r="R31" i="3" s="1"/>
  <c r="M31" i="3"/>
  <c r="L31" i="3"/>
  <c r="K31" i="3"/>
  <c r="I31" i="3"/>
  <c r="Q30" i="3"/>
  <c r="R30" i="3" s="1"/>
  <c r="M30" i="3"/>
  <c r="L30" i="3"/>
  <c r="K30" i="3"/>
  <c r="I30" i="3"/>
  <c r="Q29" i="3"/>
  <c r="R29" i="3" s="1"/>
  <c r="M29" i="3"/>
  <c r="L29" i="3"/>
  <c r="K29" i="3"/>
  <c r="I29" i="3"/>
  <c r="Q28" i="3"/>
  <c r="R28" i="3" s="1"/>
  <c r="M28" i="3"/>
  <c r="L28" i="3"/>
  <c r="K28" i="3"/>
  <c r="I28" i="3"/>
  <c r="Q27" i="3"/>
  <c r="R27" i="3" s="1"/>
  <c r="M27" i="3"/>
  <c r="L27" i="3"/>
  <c r="K27" i="3"/>
  <c r="I27" i="3"/>
  <c r="Q26" i="3"/>
  <c r="R26" i="3" s="1"/>
  <c r="M26" i="3"/>
  <c r="L26" i="3"/>
  <c r="K26" i="3"/>
  <c r="I26" i="3"/>
  <c r="Q25" i="3"/>
  <c r="R25" i="3" s="1"/>
  <c r="M25" i="3"/>
  <c r="L25" i="3"/>
  <c r="K25" i="3"/>
  <c r="I25" i="3"/>
  <c r="Q24" i="3"/>
  <c r="R24" i="3" s="1"/>
  <c r="M24" i="3"/>
  <c r="L24" i="3"/>
  <c r="K24" i="3"/>
  <c r="I24" i="3"/>
  <c r="Q23" i="3"/>
  <c r="R23" i="3" s="1"/>
  <c r="M23" i="3"/>
  <c r="L23" i="3"/>
  <c r="K23" i="3"/>
  <c r="I23" i="3"/>
  <c r="Q22" i="3"/>
  <c r="R22" i="3" s="1"/>
  <c r="M22" i="3"/>
  <c r="L22" i="3"/>
  <c r="K22" i="3"/>
  <c r="I22" i="3"/>
  <c r="Q21" i="3"/>
  <c r="R21" i="3" s="1"/>
  <c r="M21" i="3"/>
  <c r="L21" i="3"/>
  <c r="K21" i="3"/>
  <c r="I21" i="3"/>
  <c r="Q20" i="3"/>
  <c r="R20" i="3" s="1"/>
  <c r="M20" i="3"/>
  <c r="L20" i="3"/>
  <c r="K20" i="3"/>
  <c r="I20" i="3"/>
  <c r="M16" i="3"/>
  <c r="K16" i="3"/>
  <c r="I16" i="3"/>
  <c r="M17" i="3"/>
  <c r="K17" i="3"/>
  <c r="I17" i="3"/>
  <c r="Q14" i="3"/>
  <c r="R14" i="3" s="1"/>
  <c r="Q13" i="3"/>
  <c r="R13" i="3" s="1"/>
  <c r="B6" i="3"/>
  <c r="B5" i="3"/>
  <c r="B3" i="3"/>
  <c r="E2" i="3"/>
  <c r="D1" i="3"/>
  <c r="B6" i="2"/>
  <c r="B5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1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13" i="2"/>
  <c r="S14" i="2"/>
  <c r="U14" i="2" s="1"/>
  <c r="S15" i="2"/>
  <c r="T15" i="2" s="1"/>
  <c r="S16" i="2"/>
  <c r="P16" i="2" s="1"/>
  <c r="Y16" i="2" s="1"/>
  <c r="S17" i="2"/>
  <c r="T17" i="2" s="1"/>
  <c r="S18" i="2"/>
  <c r="T18" i="2" s="1"/>
  <c r="S19" i="2"/>
  <c r="T19" i="2" s="1"/>
  <c r="S20" i="2"/>
  <c r="P20" i="2" s="1"/>
  <c r="Y20" i="2" s="1"/>
  <c r="S21" i="2"/>
  <c r="T21" i="2" s="1"/>
  <c r="S22" i="2"/>
  <c r="T22" i="2" s="1"/>
  <c r="S23" i="2"/>
  <c r="U23" i="2" s="1"/>
  <c r="S24" i="2"/>
  <c r="P24" i="2" s="1"/>
  <c r="Y24" i="2" s="1"/>
  <c r="S25" i="2"/>
  <c r="U25" i="2" s="1"/>
  <c r="S26" i="2"/>
  <c r="T26" i="2" s="1"/>
  <c r="S27" i="2"/>
  <c r="U27" i="2" s="1"/>
  <c r="S28" i="2"/>
  <c r="T28" i="2" s="1"/>
  <c r="S29" i="2"/>
  <c r="U29" i="2" s="1"/>
  <c r="S30" i="2"/>
  <c r="U30" i="2" s="1"/>
  <c r="S31" i="2"/>
  <c r="U31" i="2" s="1"/>
  <c r="S32" i="2"/>
  <c r="P32" i="2" s="1"/>
  <c r="Y32" i="2" s="1"/>
  <c r="S33" i="2"/>
  <c r="U33" i="2" s="1"/>
  <c r="S34" i="2"/>
  <c r="P34" i="2" s="1"/>
  <c r="Y34" i="2" s="1"/>
  <c r="S35" i="2"/>
  <c r="U35" i="2" s="1"/>
  <c r="S36" i="2"/>
  <c r="T36" i="2" s="1"/>
  <c r="S37" i="2"/>
  <c r="U37" i="2" s="1"/>
  <c r="S38" i="2"/>
  <c r="U38" i="2" s="1"/>
  <c r="S39" i="2"/>
  <c r="U39" i="2" s="1"/>
  <c r="S40" i="2"/>
  <c r="T40" i="2" s="1"/>
  <c r="S41" i="2"/>
  <c r="U41" i="2" s="1"/>
  <c r="S42" i="2"/>
  <c r="T42" i="2" s="1"/>
  <c r="S43" i="2"/>
  <c r="U43" i="2" s="1"/>
  <c r="S44" i="2"/>
  <c r="T44" i="2" s="1"/>
  <c r="S13" i="2"/>
  <c r="U13" i="2" s="1"/>
  <c r="C30" i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29" i="1"/>
  <c r="M10" i="2"/>
  <c r="N10" i="2"/>
  <c r="V20" i="2" s="1"/>
  <c r="L10" i="2"/>
  <c r="V14" i="2" s="1"/>
  <c r="M8" i="2"/>
  <c r="N8" i="2"/>
  <c r="L8" i="2"/>
  <c r="M6" i="2"/>
  <c r="N6" i="2"/>
  <c r="L6" i="2"/>
  <c r="D3" i="2"/>
  <c r="F1" i="2"/>
  <c r="G2" i="2"/>
  <c r="R46" i="2"/>
  <c r="D46" i="2"/>
  <c r="N13" i="3" l="1"/>
  <c r="W15" i="3" s="1"/>
  <c r="T15" i="16"/>
  <c r="T16" i="16"/>
  <c r="N13" i="16"/>
  <c r="N14" i="16"/>
  <c r="N18" i="3"/>
  <c r="W18" i="3" s="1"/>
  <c r="N18" i="16"/>
  <c r="N19" i="16"/>
  <c r="U16" i="16"/>
  <c r="W17" i="16"/>
  <c r="U15" i="16"/>
  <c r="V16" i="16"/>
  <c r="N21" i="16"/>
  <c r="S15" i="16"/>
  <c r="S17" i="16"/>
  <c r="S16" i="16"/>
  <c r="R16" i="16"/>
  <c r="V15" i="16"/>
  <c r="R15" i="16"/>
  <c r="R17" i="16"/>
  <c r="N14" i="3"/>
  <c r="N15" i="3"/>
  <c r="N19" i="3"/>
  <c r="W19" i="3" s="1"/>
  <c r="U15" i="3"/>
  <c r="T19" i="3"/>
  <c r="T17" i="3"/>
  <c r="T16" i="3"/>
  <c r="V15" i="3"/>
  <c r="T15" i="3"/>
  <c r="T18" i="3"/>
  <c r="S19" i="3"/>
  <c r="S18" i="3"/>
  <c r="S17" i="3"/>
  <c r="S16" i="3"/>
  <c r="S15" i="3"/>
  <c r="V19" i="3"/>
  <c r="R19" i="3"/>
  <c r="V18" i="3"/>
  <c r="R18" i="3"/>
  <c r="V17" i="3"/>
  <c r="R17" i="3"/>
  <c r="V16" i="3"/>
  <c r="R16" i="3"/>
  <c r="R15" i="3"/>
  <c r="U19" i="3"/>
  <c r="U18" i="3"/>
  <c r="U17" i="3"/>
  <c r="U16" i="3"/>
  <c r="R14" i="16"/>
  <c r="S7" i="18"/>
  <c r="S17" i="18"/>
  <c r="S2" i="18"/>
  <c r="S12" i="18"/>
  <c r="V39" i="16"/>
  <c r="T39" i="16"/>
  <c r="V38" i="13"/>
  <c r="T38" i="13"/>
  <c r="V41" i="15"/>
  <c r="R40" i="8"/>
  <c r="R30" i="15"/>
  <c r="R38" i="15"/>
  <c r="R42" i="15"/>
  <c r="U28" i="2"/>
  <c r="P43" i="2"/>
  <c r="Y43" i="2" s="1"/>
  <c r="P39" i="2"/>
  <c r="Y39" i="2" s="1"/>
  <c r="P35" i="2"/>
  <c r="Y35" i="2" s="1"/>
  <c r="P31" i="2"/>
  <c r="Y31" i="2" s="1"/>
  <c r="P27" i="2"/>
  <c r="Y27" i="2" s="1"/>
  <c r="P23" i="2"/>
  <c r="Y23" i="2" s="1"/>
  <c r="R36" i="15"/>
  <c r="R13" i="16"/>
  <c r="U40" i="2"/>
  <c r="U24" i="2"/>
  <c r="R42" i="8"/>
  <c r="U44" i="2"/>
  <c r="R28" i="15"/>
  <c r="R40" i="15"/>
  <c r="U34" i="2"/>
  <c r="P42" i="2"/>
  <c r="Y42" i="2" s="1"/>
  <c r="T34" i="2"/>
  <c r="U22" i="2"/>
  <c r="P38" i="2"/>
  <c r="Y38" i="2" s="1"/>
  <c r="P22" i="2"/>
  <c r="Y22" i="2" s="1"/>
  <c r="U42" i="2"/>
  <c r="T38" i="2"/>
  <c r="U32" i="2"/>
  <c r="U26" i="2"/>
  <c r="P26" i="2"/>
  <c r="Y26" i="2" s="1"/>
  <c r="R34" i="15"/>
  <c r="T30" i="2"/>
  <c r="P30" i="2"/>
  <c r="Y30" i="2" s="1"/>
  <c r="R39" i="8"/>
  <c r="R41" i="8"/>
  <c r="R43" i="8"/>
  <c r="U36" i="2"/>
  <c r="R32" i="15"/>
  <c r="R37" i="15"/>
  <c r="R39" i="15"/>
  <c r="R41" i="15"/>
  <c r="V30" i="9"/>
  <c r="V34" i="9"/>
  <c r="V38" i="9"/>
  <c r="T24" i="2"/>
  <c r="P40" i="2"/>
  <c r="Y40" i="2" s="1"/>
  <c r="W22" i="2"/>
  <c r="X23" i="2"/>
  <c r="T43" i="2"/>
  <c r="T41" i="2"/>
  <c r="T39" i="2"/>
  <c r="T37" i="2"/>
  <c r="T35" i="2"/>
  <c r="T33" i="2"/>
  <c r="T31" i="2"/>
  <c r="T29" i="2"/>
  <c r="T27" i="2"/>
  <c r="T25" i="2"/>
  <c r="T23" i="2"/>
  <c r="P44" i="2"/>
  <c r="Y44" i="2" s="1"/>
  <c r="P36" i="2"/>
  <c r="Y36" i="2" s="1"/>
  <c r="P28" i="2"/>
  <c r="Y28" i="2" s="1"/>
  <c r="V14" i="9"/>
  <c r="V17" i="9"/>
  <c r="V21" i="9"/>
  <c r="V25" i="9"/>
  <c r="V29" i="9"/>
  <c r="V33" i="9"/>
  <c r="V37" i="9"/>
  <c r="V41" i="9"/>
  <c r="R15" i="13"/>
  <c r="R17" i="13"/>
  <c r="R19" i="13"/>
  <c r="R21" i="13"/>
  <c r="R23" i="13"/>
  <c r="R25" i="13"/>
  <c r="R27" i="13"/>
  <c r="R29" i="13"/>
  <c r="R31" i="13"/>
  <c r="R33" i="13"/>
  <c r="R35" i="13"/>
  <c r="R37" i="13"/>
  <c r="R18" i="16"/>
  <c r="R20" i="16"/>
  <c r="R22" i="16"/>
  <c r="R24" i="16"/>
  <c r="R26" i="16"/>
  <c r="R28" i="16"/>
  <c r="R30" i="16"/>
  <c r="R32" i="16"/>
  <c r="R34" i="16"/>
  <c r="R36" i="16"/>
  <c r="R38" i="16"/>
  <c r="V18" i="9"/>
  <c r="R27" i="17"/>
  <c r="R29" i="17"/>
  <c r="R31" i="17"/>
  <c r="R33" i="17"/>
  <c r="R35" i="17"/>
  <c r="R37" i="17"/>
  <c r="R39" i="17"/>
  <c r="R41" i="17"/>
  <c r="V22" i="9"/>
  <c r="V26" i="9"/>
  <c r="V42" i="9"/>
  <c r="V15" i="9"/>
  <c r="V19" i="9"/>
  <c r="V23" i="9"/>
  <c r="V27" i="9"/>
  <c r="V31" i="9"/>
  <c r="V35" i="9"/>
  <c r="V39" i="9"/>
  <c r="R16" i="13"/>
  <c r="R18" i="13"/>
  <c r="R20" i="13"/>
  <c r="R22" i="13"/>
  <c r="R24" i="13"/>
  <c r="R26" i="13"/>
  <c r="R28" i="13"/>
  <c r="R30" i="13"/>
  <c r="R32" i="13"/>
  <c r="R34" i="13"/>
  <c r="R36" i="13"/>
  <c r="R38" i="13"/>
  <c r="R19" i="16"/>
  <c r="R21" i="16"/>
  <c r="R23" i="16"/>
  <c r="R25" i="16"/>
  <c r="R27" i="16"/>
  <c r="R29" i="16"/>
  <c r="R31" i="16"/>
  <c r="R33" i="16"/>
  <c r="R35" i="16"/>
  <c r="R37" i="16"/>
  <c r="R39" i="16"/>
  <c r="T32" i="2"/>
  <c r="P41" i="2"/>
  <c r="Y41" i="2" s="1"/>
  <c r="P37" i="2"/>
  <c r="Y37" i="2" s="1"/>
  <c r="P33" i="2"/>
  <c r="Y33" i="2" s="1"/>
  <c r="P29" i="2"/>
  <c r="Y29" i="2" s="1"/>
  <c r="P25" i="2"/>
  <c r="Y25" i="2" s="1"/>
  <c r="V13" i="9"/>
  <c r="V16" i="9"/>
  <c r="V20" i="9"/>
  <c r="V24" i="9"/>
  <c r="V28" i="9"/>
  <c r="V32" i="9"/>
  <c r="V36" i="9"/>
  <c r="V40" i="9"/>
  <c r="R29" i="15"/>
  <c r="R31" i="15"/>
  <c r="R33" i="15"/>
  <c r="R35" i="15"/>
  <c r="R26" i="17"/>
  <c r="R28" i="17"/>
  <c r="R30" i="17"/>
  <c r="R32" i="17"/>
  <c r="R34" i="17"/>
  <c r="R36" i="17"/>
  <c r="R38" i="17"/>
  <c r="R40" i="17"/>
  <c r="R14" i="13"/>
  <c r="R13" i="13"/>
  <c r="V15" i="17"/>
  <c r="V17" i="17"/>
  <c r="V19" i="17"/>
  <c r="V21" i="17"/>
  <c r="V23" i="17"/>
  <c r="V25" i="17"/>
  <c r="V13" i="17"/>
  <c r="V14" i="17"/>
  <c r="V16" i="17"/>
  <c r="V18" i="17"/>
  <c r="V20" i="17"/>
  <c r="V22" i="17"/>
  <c r="V24" i="17"/>
  <c r="V26" i="17"/>
  <c r="V27" i="17"/>
  <c r="V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V13" i="16"/>
  <c r="V14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U32" i="16"/>
  <c r="T32" i="16"/>
  <c r="U34" i="16"/>
  <c r="T34" i="16"/>
  <c r="U36" i="16"/>
  <c r="T36" i="16"/>
  <c r="U38" i="16"/>
  <c r="T38" i="16"/>
  <c r="V40" i="16"/>
  <c r="V42" i="16"/>
  <c r="U13" i="16"/>
  <c r="T13" i="16"/>
  <c r="U14" i="16"/>
  <c r="T14" i="16"/>
  <c r="U18" i="16"/>
  <c r="T18" i="16"/>
  <c r="U19" i="16"/>
  <c r="T19" i="16"/>
  <c r="U20" i="16"/>
  <c r="T20" i="16"/>
  <c r="U21" i="16"/>
  <c r="T21" i="16"/>
  <c r="U22" i="16"/>
  <c r="T22" i="16"/>
  <c r="U23" i="16"/>
  <c r="T23" i="16"/>
  <c r="U24" i="16"/>
  <c r="T24" i="16"/>
  <c r="U25" i="16"/>
  <c r="T25" i="16"/>
  <c r="U26" i="16"/>
  <c r="T26" i="16"/>
  <c r="U27" i="16"/>
  <c r="T27" i="16"/>
  <c r="U28" i="16"/>
  <c r="T28" i="16"/>
  <c r="U29" i="16"/>
  <c r="T29" i="16"/>
  <c r="U30" i="16"/>
  <c r="T30" i="16"/>
  <c r="U31" i="16"/>
  <c r="T31" i="16"/>
  <c r="U33" i="16"/>
  <c r="T33" i="16"/>
  <c r="U35" i="16"/>
  <c r="T35" i="16"/>
  <c r="U37" i="16"/>
  <c r="T37" i="16"/>
  <c r="U39" i="16"/>
  <c r="V41" i="16"/>
  <c r="V13" i="15"/>
  <c r="V15" i="15"/>
  <c r="V17" i="15"/>
  <c r="V19" i="15"/>
  <c r="V21" i="15"/>
  <c r="V23" i="15"/>
  <c r="V25" i="15"/>
  <c r="V27" i="15"/>
  <c r="V14" i="15"/>
  <c r="V16" i="15"/>
  <c r="V18" i="15"/>
  <c r="V20" i="15"/>
  <c r="V22" i="15"/>
  <c r="V24" i="15"/>
  <c r="V26" i="15"/>
  <c r="V28" i="15"/>
  <c r="V29" i="15"/>
  <c r="V30" i="15"/>
  <c r="U31" i="15"/>
  <c r="U32" i="15"/>
  <c r="U33" i="15"/>
  <c r="U34" i="15"/>
  <c r="U35" i="15"/>
  <c r="U36" i="15"/>
  <c r="U37" i="15"/>
  <c r="U38" i="15"/>
  <c r="U39" i="15"/>
  <c r="U40" i="15"/>
  <c r="U41" i="15"/>
  <c r="V42" i="15"/>
  <c r="V13" i="14"/>
  <c r="V14" i="14"/>
  <c r="V16" i="14"/>
  <c r="V18" i="14"/>
  <c r="V20" i="14"/>
  <c r="V22" i="14"/>
  <c r="V24" i="14"/>
  <c r="V26" i="14"/>
  <c r="V28" i="14"/>
  <c r="V30" i="14"/>
  <c r="V32" i="14"/>
  <c r="V34" i="14"/>
  <c r="V36" i="14"/>
  <c r="V38" i="14"/>
  <c r="V40" i="14"/>
  <c r="V42" i="14"/>
  <c r="V15" i="14"/>
  <c r="V17" i="14"/>
  <c r="V19" i="14"/>
  <c r="V21" i="14"/>
  <c r="V23" i="14"/>
  <c r="V25" i="14"/>
  <c r="V27" i="14"/>
  <c r="V29" i="14"/>
  <c r="V31" i="14"/>
  <c r="V33" i="14"/>
  <c r="V35" i="14"/>
  <c r="V37" i="14"/>
  <c r="V39" i="14"/>
  <c r="V41" i="14"/>
  <c r="V43" i="14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V14" i="12"/>
  <c r="V17" i="12"/>
  <c r="V19" i="12"/>
  <c r="V21" i="12"/>
  <c r="V23" i="12"/>
  <c r="V25" i="12"/>
  <c r="V27" i="12"/>
  <c r="V29" i="12"/>
  <c r="V31" i="12"/>
  <c r="V33" i="12"/>
  <c r="V35" i="12"/>
  <c r="V37" i="12"/>
  <c r="V13" i="12"/>
  <c r="V15" i="12"/>
  <c r="V16" i="12"/>
  <c r="V18" i="12"/>
  <c r="V20" i="12"/>
  <c r="V22" i="12"/>
  <c r="V24" i="12"/>
  <c r="V26" i="12"/>
  <c r="V28" i="12"/>
  <c r="V30" i="12"/>
  <c r="V32" i="12"/>
  <c r="V34" i="12"/>
  <c r="V36" i="12"/>
  <c r="V38" i="12"/>
  <c r="V13" i="11"/>
  <c r="V15" i="11"/>
  <c r="V16" i="11"/>
  <c r="V18" i="11"/>
  <c r="V20" i="11"/>
  <c r="V22" i="11"/>
  <c r="V24" i="11"/>
  <c r="V26" i="11"/>
  <c r="V28" i="11"/>
  <c r="V30" i="11"/>
  <c r="V32" i="11"/>
  <c r="V34" i="11"/>
  <c r="V36" i="11"/>
  <c r="V38" i="11"/>
  <c r="V14" i="11"/>
  <c r="V17" i="11"/>
  <c r="V19" i="11"/>
  <c r="V21" i="11"/>
  <c r="V23" i="11"/>
  <c r="V25" i="11"/>
  <c r="V27" i="11"/>
  <c r="V29" i="11"/>
  <c r="V31" i="11"/>
  <c r="V33" i="11"/>
  <c r="V35" i="11"/>
  <c r="V37" i="11"/>
  <c r="V39" i="11"/>
  <c r="V13" i="10"/>
  <c r="V16" i="10"/>
  <c r="V18" i="10"/>
  <c r="V20" i="10"/>
  <c r="V22" i="10"/>
  <c r="V24" i="10"/>
  <c r="V26" i="10"/>
  <c r="V28" i="10"/>
  <c r="V30" i="10"/>
  <c r="V32" i="10"/>
  <c r="V34" i="10"/>
  <c r="V36" i="10"/>
  <c r="V14" i="10"/>
  <c r="V15" i="10"/>
  <c r="V17" i="10"/>
  <c r="V19" i="10"/>
  <c r="V21" i="10"/>
  <c r="V23" i="10"/>
  <c r="V25" i="10"/>
  <c r="V27" i="10"/>
  <c r="V29" i="10"/>
  <c r="V31" i="10"/>
  <c r="V33" i="10"/>
  <c r="V35" i="10"/>
  <c r="V37" i="10"/>
  <c r="S13" i="17"/>
  <c r="U13" i="17"/>
  <c r="S14" i="17"/>
  <c r="U14" i="17"/>
  <c r="N14" i="17"/>
  <c r="S15" i="17"/>
  <c r="U15" i="17"/>
  <c r="N15" i="17"/>
  <c r="N13" i="17"/>
  <c r="N16" i="17"/>
  <c r="W16" i="17" s="1"/>
  <c r="S16" i="17"/>
  <c r="U16" i="17"/>
  <c r="N17" i="17"/>
  <c r="W17" i="17" s="1"/>
  <c r="S17" i="17"/>
  <c r="U17" i="17"/>
  <c r="N18" i="17"/>
  <c r="W18" i="17" s="1"/>
  <c r="S18" i="17"/>
  <c r="U18" i="17"/>
  <c r="N19" i="17"/>
  <c r="W19" i="17" s="1"/>
  <c r="S19" i="17"/>
  <c r="U19" i="17"/>
  <c r="N20" i="17"/>
  <c r="W20" i="17" s="1"/>
  <c r="S20" i="17"/>
  <c r="U20" i="17"/>
  <c r="N21" i="17"/>
  <c r="W21" i="17" s="1"/>
  <c r="S21" i="17"/>
  <c r="U21" i="17"/>
  <c r="N22" i="17"/>
  <c r="W22" i="17" s="1"/>
  <c r="S22" i="17"/>
  <c r="U22" i="17"/>
  <c r="N23" i="17"/>
  <c r="W23" i="17" s="1"/>
  <c r="S23" i="17"/>
  <c r="U23" i="17"/>
  <c r="N24" i="17"/>
  <c r="W24" i="17" s="1"/>
  <c r="S24" i="17"/>
  <c r="U24" i="17"/>
  <c r="N25" i="17"/>
  <c r="W25" i="17" s="1"/>
  <c r="S25" i="17"/>
  <c r="U25" i="17"/>
  <c r="N26" i="17"/>
  <c r="W26" i="17" s="1"/>
  <c r="U26" i="17"/>
  <c r="N27" i="17"/>
  <c r="W27" i="17" s="1"/>
  <c r="U27" i="17"/>
  <c r="N28" i="17"/>
  <c r="W28" i="17" s="1"/>
  <c r="U28" i="17"/>
  <c r="N29" i="17"/>
  <c r="W29" i="17" s="1"/>
  <c r="N30" i="17"/>
  <c r="W30" i="17" s="1"/>
  <c r="N31" i="17"/>
  <c r="W31" i="17" s="1"/>
  <c r="N32" i="17"/>
  <c r="W32" i="17" s="1"/>
  <c r="N33" i="17"/>
  <c r="W33" i="17" s="1"/>
  <c r="N34" i="17"/>
  <c r="W34" i="17" s="1"/>
  <c r="N35" i="17"/>
  <c r="W35" i="17" s="1"/>
  <c r="N36" i="17"/>
  <c r="W36" i="17" s="1"/>
  <c r="N37" i="17"/>
  <c r="W37" i="17" s="1"/>
  <c r="N38" i="17"/>
  <c r="W38" i="17" s="1"/>
  <c r="N39" i="17"/>
  <c r="W39" i="17" s="1"/>
  <c r="N40" i="17"/>
  <c r="W40" i="17" s="1"/>
  <c r="N41" i="17"/>
  <c r="W41" i="17" s="1"/>
  <c r="T13" i="17"/>
  <c r="T14" i="17"/>
  <c r="T15" i="17"/>
  <c r="M14" i="17" s="1"/>
  <c r="M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V29" i="17"/>
  <c r="T30" i="17"/>
  <c r="V30" i="17"/>
  <c r="T31" i="17"/>
  <c r="V31" i="17"/>
  <c r="T32" i="17"/>
  <c r="V32" i="17"/>
  <c r="T33" i="17"/>
  <c r="V33" i="17"/>
  <c r="T34" i="17"/>
  <c r="V34" i="17"/>
  <c r="T35" i="17"/>
  <c r="V35" i="17"/>
  <c r="T36" i="17"/>
  <c r="V36" i="17"/>
  <c r="T37" i="17"/>
  <c r="V37" i="17"/>
  <c r="T38" i="17"/>
  <c r="V38" i="17"/>
  <c r="T39" i="17"/>
  <c r="V39" i="17"/>
  <c r="T40" i="17"/>
  <c r="V40" i="17"/>
  <c r="N15" i="16"/>
  <c r="W13" i="16" s="1"/>
  <c r="N16" i="16"/>
  <c r="W14" i="16" s="1"/>
  <c r="W18" i="16"/>
  <c r="W19" i="16"/>
  <c r="N20" i="16"/>
  <c r="W20" i="16" s="1"/>
  <c r="W21" i="16"/>
  <c r="N22" i="16"/>
  <c r="W22" i="16" s="1"/>
  <c r="N23" i="16"/>
  <c r="W23" i="16" s="1"/>
  <c r="N24" i="16"/>
  <c r="W24" i="16" s="1"/>
  <c r="N25" i="16"/>
  <c r="W25" i="16" s="1"/>
  <c r="N26" i="16"/>
  <c r="W26" i="16" s="1"/>
  <c r="N27" i="16"/>
  <c r="W27" i="16" s="1"/>
  <c r="N28" i="16"/>
  <c r="W28" i="16" s="1"/>
  <c r="N29" i="16"/>
  <c r="W29" i="16" s="1"/>
  <c r="N30" i="16"/>
  <c r="W30" i="16" s="1"/>
  <c r="N31" i="16"/>
  <c r="W31" i="16" s="1"/>
  <c r="N32" i="16"/>
  <c r="W32" i="16" s="1"/>
  <c r="N33" i="16"/>
  <c r="W33" i="16" s="1"/>
  <c r="N34" i="16"/>
  <c r="W34" i="16" s="1"/>
  <c r="N35" i="16"/>
  <c r="W35" i="16" s="1"/>
  <c r="N36" i="16"/>
  <c r="W36" i="16" s="1"/>
  <c r="N37" i="16"/>
  <c r="W37" i="16" s="1"/>
  <c r="N38" i="16"/>
  <c r="W38" i="16" s="1"/>
  <c r="N39" i="16"/>
  <c r="W39" i="16" s="1"/>
  <c r="N40" i="16"/>
  <c r="W40" i="16" s="1"/>
  <c r="S40" i="16"/>
  <c r="U40" i="16"/>
  <c r="N41" i="16"/>
  <c r="W41" i="16" s="1"/>
  <c r="S41" i="16"/>
  <c r="U41" i="16"/>
  <c r="N42" i="16"/>
  <c r="W42" i="16" s="1"/>
  <c r="S42" i="16"/>
  <c r="U42" i="16"/>
  <c r="V31" i="16"/>
  <c r="V32" i="16"/>
  <c r="V33" i="16"/>
  <c r="V34" i="16"/>
  <c r="V35" i="16"/>
  <c r="V36" i="16"/>
  <c r="V37" i="16"/>
  <c r="V38" i="16"/>
  <c r="T40" i="16"/>
  <c r="T41" i="16"/>
  <c r="T42" i="16"/>
  <c r="S13" i="15"/>
  <c r="U13" i="15"/>
  <c r="N14" i="15"/>
  <c r="N15" i="15"/>
  <c r="S14" i="15"/>
  <c r="U14" i="15"/>
  <c r="M15" i="15" s="1"/>
  <c r="N13" i="15"/>
  <c r="S15" i="15"/>
  <c r="U15" i="15"/>
  <c r="N16" i="15"/>
  <c r="W16" i="15" s="1"/>
  <c r="S16" i="15"/>
  <c r="U16" i="15"/>
  <c r="N17" i="15"/>
  <c r="W17" i="15" s="1"/>
  <c r="S17" i="15"/>
  <c r="U17" i="15"/>
  <c r="N18" i="15"/>
  <c r="W18" i="15" s="1"/>
  <c r="S18" i="15"/>
  <c r="U18" i="15"/>
  <c r="N19" i="15"/>
  <c r="W19" i="15" s="1"/>
  <c r="S19" i="15"/>
  <c r="U19" i="15"/>
  <c r="N20" i="15"/>
  <c r="W20" i="15" s="1"/>
  <c r="S20" i="15"/>
  <c r="U20" i="15"/>
  <c r="N21" i="15"/>
  <c r="W21" i="15" s="1"/>
  <c r="S21" i="15"/>
  <c r="U21" i="15"/>
  <c r="N22" i="15"/>
  <c r="W22" i="15" s="1"/>
  <c r="S22" i="15"/>
  <c r="U22" i="15"/>
  <c r="N23" i="15"/>
  <c r="W23" i="15" s="1"/>
  <c r="S23" i="15"/>
  <c r="U23" i="15"/>
  <c r="N24" i="15"/>
  <c r="W24" i="15" s="1"/>
  <c r="S24" i="15"/>
  <c r="U24" i="15"/>
  <c r="N25" i="15"/>
  <c r="W25" i="15" s="1"/>
  <c r="S25" i="15"/>
  <c r="U25" i="15"/>
  <c r="N26" i="15"/>
  <c r="W26" i="15" s="1"/>
  <c r="S26" i="15"/>
  <c r="U26" i="15"/>
  <c r="N27" i="15"/>
  <c r="W27" i="15" s="1"/>
  <c r="S27" i="15"/>
  <c r="U27" i="15"/>
  <c r="N28" i="15"/>
  <c r="W28" i="15" s="1"/>
  <c r="U28" i="15"/>
  <c r="N29" i="15"/>
  <c r="W29" i="15" s="1"/>
  <c r="U29" i="15"/>
  <c r="N30" i="15"/>
  <c r="W30" i="15" s="1"/>
  <c r="U30" i="15"/>
  <c r="N31" i="15"/>
  <c r="W31" i="15" s="1"/>
  <c r="N32" i="15"/>
  <c r="W32" i="15" s="1"/>
  <c r="N33" i="15"/>
  <c r="W33" i="15" s="1"/>
  <c r="N34" i="15"/>
  <c r="W34" i="15" s="1"/>
  <c r="N35" i="15"/>
  <c r="W35" i="15" s="1"/>
  <c r="N36" i="15"/>
  <c r="W36" i="15" s="1"/>
  <c r="N37" i="15"/>
  <c r="W37" i="15" s="1"/>
  <c r="N38" i="15"/>
  <c r="W38" i="15" s="1"/>
  <c r="N39" i="15"/>
  <c r="W39" i="15" s="1"/>
  <c r="N40" i="15"/>
  <c r="W40" i="15" s="1"/>
  <c r="N41" i="15"/>
  <c r="W41" i="15" s="1"/>
  <c r="N42" i="15"/>
  <c r="W42" i="15" s="1"/>
  <c r="U42" i="15"/>
  <c r="T13" i="15"/>
  <c r="M14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V31" i="15"/>
  <c r="T32" i="15"/>
  <c r="V32" i="15"/>
  <c r="T33" i="15"/>
  <c r="V33" i="15"/>
  <c r="T34" i="15"/>
  <c r="V34" i="15"/>
  <c r="T35" i="15"/>
  <c r="V35" i="15"/>
  <c r="T36" i="15"/>
  <c r="V36" i="15"/>
  <c r="T37" i="15"/>
  <c r="V37" i="15"/>
  <c r="T38" i="15"/>
  <c r="V38" i="15"/>
  <c r="T39" i="15"/>
  <c r="V39" i="15"/>
  <c r="T40" i="15"/>
  <c r="V40" i="15"/>
  <c r="T41" i="15"/>
  <c r="N13" i="14"/>
  <c r="S13" i="14"/>
  <c r="U13" i="14"/>
  <c r="N15" i="14"/>
  <c r="S14" i="14"/>
  <c r="U14" i="14"/>
  <c r="N14" i="14"/>
  <c r="W15" i="14" s="1"/>
  <c r="S15" i="14"/>
  <c r="U15" i="14"/>
  <c r="N16" i="14"/>
  <c r="W16" i="14" s="1"/>
  <c r="S16" i="14"/>
  <c r="U16" i="14"/>
  <c r="N17" i="14"/>
  <c r="W17" i="14" s="1"/>
  <c r="S17" i="14"/>
  <c r="U17" i="14"/>
  <c r="N18" i="14"/>
  <c r="W18" i="14" s="1"/>
  <c r="S18" i="14"/>
  <c r="U18" i="14"/>
  <c r="N19" i="14"/>
  <c r="W19" i="14" s="1"/>
  <c r="S19" i="14"/>
  <c r="U19" i="14"/>
  <c r="N20" i="14"/>
  <c r="W20" i="14" s="1"/>
  <c r="S20" i="14"/>
  <c r="U20" i="14"/>
  <c r="N21" i="14"/>
  <c r="W21" i="14" s="1"/>
  <c r="S21" i="14"/>
  <c r="U21" i="14"/>
  <c r="N22" i="14"/>
  <c r="W22" i="14" s="1"/>
  <c r="S22" i="14"/>
  <c r="U22" i="14"/>
  <c r="N23" i="14"/>
  <c r="W23" i="14" s="1"/>
  <c r="S23" i="14"/>
  <c r="U23" i="14"/>
  <c r="N24" i="14"/>
  <c r="W24" i="14" s="1"/>
  <c r="S24" i="14"/>
  <c r="U24" i="14"/>
  <c r="N25" i="14"/>
  <c r="W25" i="14" s="1"/>
  <c r="S25" i="14"/>
  <c r="U25" i="14"/>
  <c r="N26" i="14"/>
  <c r="W26" i="14" s="1"/>
  <c r="S26" i="14"/>
  <c r="U26" i="14"/>
  <c r="N27" i="14"/>
  <c r="W27" i="14" s="1"/>
  <c r="S27" i="14"/>
  <c r="U27" i="14"/>
  <c r="N28" i="14"/>
  <c r="W28" i="14" s="1"/>
  <c r="S28" i="14"/>
  <c r="U28" i="14"/>
  <c r="N29" i="14"/>
  <c r="W29" i="14" s="1"/>
  <c r="S29" i="14"/>
  <c r="U29" i="14"/>
  <c r="N30" i="14"/>
  <c r="W30" i="14" s="1"/>
  <c r="S30" i="14"/>
  <c r="U30" i="14"/>
  <c r="N31" i="14"/>
  <c r="W31" i="14" s="1"/>
  <c r="S31" i="14"/>
  <c r="U31" i="14"/>
  <c r="N32" i="14"/>
  <c r="W32" i="14" s="1"/>
  <c r="S32" i="14"/>
  <c r="U32" i="14"/>
  <c r="N33" i="14"/>
  <c r="W33" i="14" s="1"/>
  <c r="S33" i="14"/>
  <c r="U33" i="14"/>
  <c r="N34" i="14"/>
  <c r="W34" i="14" s="1"/>
  <c r="S34" i="14"/>
  <c r="U34" i="14"/>
  <c r="N35" i="14"/>
  <c r="W35" i="14" s="1"/>
  <c r="S35" i="14"/>
  <c r="U35" i="14"/>
  <c r="N36" i="14"/>
  <c r="W36" i="14" s="1"/>
  <c r="S36" i="14"/>
  <c r="U36" i="14"/>
  <c r="N37" i="14"/>
  <c r="W37" i="14" s="1"/>
  <c r="S37" i="14"/>
  <c r="U37" i="14"/>
  <c r="N38" i="14"/>
  <c r="W38" i="14" s="1"/>
  <c r="S38" i="14"/>
  <c r="U38" i="14"/>
  <c r="N39" i="14"/>
  <c r="W39" i="14" s="1"/>
  <c r="S39" i="14"/>
  <c r="U39" i="14"/>
  <c r="N40" i="14"/>
  <c r="W40" i="14" s="1"/>
  <c r="S40" i="14"/>
  <c r="U40" i="14"/>
  <c r="N41" i="14"/>
  <c r="W41" i="14" s="1"/>
  <c r="S41" i="14"/>
  <c r="U41" i="14"/>
  <c r="N42" i="14"/>
  <c r="W42" i="14" s="1"/>
  <c r="S42" i="14"/>
  <c r="U42" i="14"/>
  <c r="N43" i="14"/>
  <c r="W43" i="14" s="1"/>
  <c r="S43" i="14"/>
  <c r="U43" i="14"/>
  <c r="T13" i="14"/>
  <c r="T14" i="14"/>
  <c r="T15" i="14"/>
  <c r="M14" i="14" s="1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N14" i="13"/>
  <c r="N13" i="13"/>
  <c r="N15" i="13"/>
  <c r="W15" i="13" s="1"/>
  <c r="N16" i="13"/>
  <c r="W16" i="13" s="1"/>
  <c r="N17" i="13"/>
  <c r="W17" i="13" s="1"/>
  <c r="N18" i="13"/>
  <c r="W18" i="13" s="1"/>
  <c r="N19" i="13"/>
  <c r="W19" i="13" s="1"/>
  <c r="N20" i="13"/>
  <c r="W20" i="13" s="1"/>
  <c r="N21" i="13"/>
  <c r="W21" i="13" s="1"/>
  <c r="N22" i="13"/>
  <c r="W22" i="13" s="1"/>
  <c r="N23" i="13"/>
  <c r="W23" i="13" s="1"/>
  <c r="N24" i="13"/>
  <c r="W24" i="13" s="1"/>
  <c r="N25" i="13"/>
  <c r="W25" i="13" s="1"/>
  <c r="N26" i="13"/>
  <c r="W26" i="13" s="1"/>
  <c r="N27" i="13"/>
  <c r="W27" i="13" s="1"/>
  <c r="N28" i="13"/>
  <c r="W28" i="13" s="1"/>
  <c r="N29" i="13"/>
  <c r="W29" i="13" s="1"/>
  <c r="N30" i="13"/>
  <c r="W30" i="13" s="1"/>
  <c r="N31" i="13"/>
  <c r="W31" i="13" s="1"/>
  <c r="N32" i="13"/>
  <c r="W32" i="13" s="1"/>
  <c r="N33" i="13"/>
  <c r="W33" i="13" s="1"/>
  <c r="N34" i="13"/>
  <c r="W34" i="13" s="1"/>
  <c r="N35" i="13"/>
  <c r="W35" i="13" s="1"/>
  <c r="N36" i="13"/>
  <c r="W36" i="13" s="1"/>
  <c r="N37" i="13"/>
  <c r="W37" i="13" s="1"/>
  <c r="N38" i="13"/>
  <c r="W38" i="13" s="1"/>
  <c r="T13" i="13"/>
  <c r="V13" i="13"/>
  <c r="T14" i="13"/>
  <c r="V14" i="13"/>
  <c r="T15" i="13"/>
  <c r="M15" i="13" s="1"/>
  <c r="V15" i="13"/>
  <c r="T16" i="13"/>
  <c r="M16" i="13" s="1"/>
  <c r="V16" i="13"/>
  <c r="T17" i="13"/>
  <c r="V17" i="13"/>
  <c r="T18" i="13"/>
  <c r="V18" i="13"/>
  <c r="T19" i="13"/>
  <c r="V19" i="13"/>
  <c r="T20" i="13"/>
  <c r="V20" i="13"/>
  <c r="T21" i="13"/>
  <c r="V21" i="13"/>
  <c r="T22" i="13"/>
  <c r="V22" i="13"/>
  <c r="T23" i="13"/>
  <c r="V23" i="13"/>
  <c r="T24" i="13"/>
  <c r="V24" i="13"/>
  <c r="T25" i="13"/>
  <c r="V25" i="13"/>
  <c r="T26" i="13"/>
  <c r="V26" i="13"/>
  <c r="T27" i="13"/>
  <c r="V27" i="13"/>
  <c r="T28" i="13"/>
  <c r="V28" i="13"/>
  <c r="T29" i="13"/>
  <c r="V29" i="13"/>
  <c r="T30" i="13"/>
  <c r="V30" i="13"/>
  <c r="T31" i="13"/>
  <c r="V31" i="13"/>
  <c r="T32" i="13"/>
  <c r="V32" i="13"/>
  <c r="T33" i="13"/>
  <c r="V33" i="13"/>
  <c r="T34" i="13"/>
  <c r="V34" i="13"/>
  <c r="T35" i="13"/>
  <c r="V35" i="13"/>
  <c r="T36" i="13"/>
  <c r="V36" i="13"/>
  <c r="T37" i="13"/>
  <c r="V37" i="13"/>
  <c r="S13" i="12"/>
  <c r="U13" i="12"/>
  <c r="N14" i="12"/>
  <c r="W14" i="12" s="1"/>
  <c r="S14" i="12"/>
  <c r="U14" i="12"/>
  <c r="S15" i="12"/>
  <c r="U15" i="12"/>
  <c r="N15" i="12"/>
  <c r="M15" i="12"/>
  <c r="N13" i="12"/>
  <c r="M13" i="12"/>
  <c r="N16" i="12"/>
  <c r="W16" i="12" s="1"/>
  <c r="S16" i="12"/>
  <c r="U16" i="12"/>
  <c r="N17" i="12"/>
  <c r="W17" i="12" s="1"/>
  <c r="S17" i="12"/>
  <c r="U17" i="12"/>
  <c r="N18" i="12"/>
  <c r="W18" i="12" s="1"/>
  <c r="S18" i="12"/>
  <c r="U18" i="12"/>
  <c r="N19" i="12"/>
  <c r="W19" i="12" s="1"/>
  <c r="S19" i="12"/>
  <c r="U19" i="12"/>
  <c r="N20" i="12"/>
  <c r="W20" i="12" s="1"/>
  <c r="S20" i="12"/>
  <c r="U20" i="12"/>
  <c r="N21" i="12"/>
  <c r="W21" i="12" s="1"/>
  <c r="S21" i="12"/>
  <c r="U21" i="12"/>
  <c r="N22" i="12"/>
  <c r="W22" i="12" s="1"/>
  <c r="S22" i="12"/>
  <c r="U22" i="12"/>
  <c r="N23" i="12"/>
  <c r="W23" i="12" s="1"/>
  <c r="S23" i="12"/>
  <c r="U23" i="12"/>
  <c r="N24" i="12"/>
  <c r="W24" i="12" s="1"/>
  <c r="S24" i="12"/>
  <c r="U24" i="12"/>
  <c r="N25" i="12"/>
  <c r="W25" i="12" s="1"/>
  <c r="S25" i="12"/>
  <c r="U25" i="12"/>
  <c r="N26" i="12"/>
  <c r="W26" i="12" s="1"/>
  <c r="S26" i="12"/>
  <c r="U26" i="12"/>
  <c r="N27" i="12"/>
  <c r="W27" i="12" s="1"/>
  <c r="S27" i="12"/>
  <c r="U27" i="12"/>
  <c r="N28" i="12"/>
  <c r="W28" i="12" s="1"/>
  <c r="S28" i="12"/>
  <c r="U28" i="12"/>
  <c r="N29" i="12"/>
  <c r="W29" i="12" s="1"/>
  <c r="S29" i="12"/>
  <c r="U29" i="12"/>
  <c r="N30" i="12"/>
  <c r="W30" i="12" s="1"/>
  <c r="S30" i="12"/>
  <c r="U30" i="12"/>
  <c r="N31" i="12"/>
  <c r="W31" i="12" s="1"/>
  <c r="S31" i="12"/>
  <c r="U31" i="12"/>
  <c r="N32" i="12"/>
  <c r="W32" i="12" s="1"/>
  <c r="S32" i="12"/>
  <c r="U32" i="12"/>
  <c r="N33" i="12"/>
  <c r="W33" i="12" s="1"/>
  <c r="S33" i="12"/>
  <c r="U33" i="12"/>
  <c r="N34" i="12"/>
  <c r="W34" i="12" s="1"/>
  <c r="S34" i="12"/>
  <c r="U34" i="12"/>
  <c r="N35" i="12"/>
  <c r="W35" i="12" s="1"/>
  <c r="S35" i="12"/>
  <c r="U35" i="12"/>
  <c r="N36" i="12"/>
  <c r="W36" i="12" s="1"/>
  <c r="S36" i="12"/>
  <c r="U36" i="12"/>
  <c r="N37" i="12"/>
  <c r="W37" i="12" s="1"/>
  <c r="S37" i="12"/>
  <c r="U37" i="12"/>
  <c r="N38" i="12"/>
  <c r="W38" i="12" s="1"/>
  <c r="S38" i="12"/>
  <c r="U38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N14" i="11"/>
  <c r="S13" i="11"/>
  <c r="U13" i="11"/>
  <c r="S14" i="11"/>
  <c r="U14" i="11"/>
  <c r="S15" i="11"/>
  <c r="U15" i="11"/>
  <c r="N15" i="11"/>
  <c r="M15" i="11"/>
  <c r="N13" i="11"/>
  <c r="N16" i="11"/>
  <c r="W16" i="11" s="1"/>
  <c r="S16" i="11"/>
  <c r="U16" i="11"/>
  <c r="N17" i="11"/>
  <c r="W17" i="11" s="1"/>
  <c r="S17" i="11"/>
  <c r="U17" i="11"/>
  <c r="N18" i="11"/>
  <c r="W18" i="11" s="1"/>
  <c r="S18" i="11"/>
  <c r="U18" i="11"/>
  <c r="N19" i="11"/>
  <c r="W19" i="11" s="1"/>
  <c r="S19" i="11"/>
  <c r="U19" i="11"/>
  <c r="N20" i="11"/>
  <c r="W20" i="11" s="1"/>
  <c r="S20" i="11"/>
  <c r="U20" i="11"/>
  <c r="N21" i="11"/>
  <c r="W21" i="11" s="1"/>
  <c r="S21" i="11"/>
  <c r="U21" i="11"/>
  <c r="N22" i="11"/>
  <c r="W22" i="11" s="1"/>
  <c r="S22" i="11"/>
  <c r="U22" i="11"/>
  <c r="N23" i="11"/>
  <c r="W23" i="11" s="1"/>
  <c r="S23" i="11"/>
  <c r="U23" i="11"/>
  <c r="N24" i="11"/>
  <c r="W24" i="11" s="1"/>
  <c r="S24" i="11"/>
  <c r="U24" i="11"/>
  <c r="N25" i="11"/>
  <c r="W25" i="11" s="1"/>
  <c r="S25" i="11"/>
  <c r="U25" i="11"/>
  <c r="N26" i="11"/>
  <c r="W26" i="11" s="1"/>
  <c r="S26" i="11"/>
  <c r="U26" i="11"/>
  <c r="N27" i="11"/>
  <c r="W27" i="11" s="1"/>
  <c r="S27" i="11"/>
  <c r="U27" i="11"/>
  <c r="N28" i="11"/>
  <c r="W28" i="11" s="1"/>
  <c r="S28" i="11"/>
  <c r="U28" i="11"/>
  <c r="N29" i="11"/>
  <c r="W29" i="11" s="1"/>
  <c r="S29" i="11"/>
  <c r="U29" i="11"/>
  <c r="N30" i="11"/>
  <c r="W30" i="11" s="1"/>
  <c r="S30" i="11"/>
  <c r="U30" i="11"/>
  <c r="N31" i="11"/>
  <c r="W31" i="11" s="1"/>
  <c r="S31" i="11"/>
  <c r="U31" i="11"/>
  <c r="N32" i="11"/>
  <c r="W32" i="11" s="1"/>
  <c r="S32" i="11"/>
  <c r="U32" i="11"/>
  <c r="N33" i="11"/>
  <c r="W33" i="11" s="1"/>
  <c r="S33" i="11"/>
  <c r="U33" i="11"/>
  <c r="N34" i="11"/>
  <c r="W34" i="11" s="1"/>
  <c r="S34" i="11"/>
  <c r="U34" i="11"/>
  <c r="N35" i="11"/>
  <c r="W35" i="11" s="1"/>
  <c r="S35" i="11"/>
  <c r="U35" i="11"/>
  <c r="N36" i="11"/>
  <c r="W36" i="11" s="1"/>
  <c r="S36" i="11"/>
  <c r="U36" i="11"/>
  <c r="N37" i="11"/>
  <c r="W37" i="11" s="1"/>
  <c r="S37" i="11"/>
  <c r="U37" i="11"/>
  <c r="N38" i="11"/>
  <c r="W38" i="11" s="1"/>
  <c r="S38" i="11"/>
  <c r="U38" i="11"/>
  <c r="N39" i="11"/>
  <c r="W39" i="11" s="1"/>
  <c r="S39" i="11"/>
  <c r="U39" i="11"/>
  <c r="T13" i="11"/>
  <c r="T14" i="11"/>
  <c r="T15" i="11"/>
  <c r="M13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S13" i="10"/>
  <c r="U13" i="10"/>
  <c r="S14" i="10"/>
  <c r="U14" i="10"/>
  <c r="N13" i="10"/>
  <c r="N14" i="10"/>
  <c r="N15" i="10"/>
  <c r="W15" i="10" s="1"/>
  <c r="S15" i="10"/>
  <c r="U15" i="10"/>
  <c r="N16" i="10"/>
  <c r="W16" i="10" s="1"/>
  <c r="S16" i="10"/>
  <c r="U16" i="10"/>
  <c r="N17" i="10"/>
  <c r="W17" i="10" s="1"/>
  <c r="S17" i="10"/>
  <c r="U17" i="10"/>
  <c r="N18" i="10"/>
  <c r="W18" i="10" s="1"/>
  <c r="S18" i="10"/>
  <c r="U18" i="10"/>
  <c r="N19" i="10"/>
  <c r="W19" i="10" s="1"/>
  <c r="S19" i="10"/>
  <c r="U19" i="10"/>
  <c r="N20" i="10"/>
  <c r="W20" i="10" s="1"/>
  <c r="S20" i="10"/>
  <c r="U20" i="10"/>
  <c r="N21" i="10"/>
  <c r="W21" i="10" s="1"/>
  <c r="S21" i="10"/>
  <c r="U21" i="10"/>
  <c r="N22" i="10"/>
  <c r="W22" i="10" s="1"/>
  <c r="S22" i="10"/>
  <c r="U22" i="10"/>
  <c r="N23" i="10"/>
  <c r="W23" i="10" s="1"/>
  <c r="S23" i="10"/>
  <c r="U23" i="10"/>
  <c r="N24" i="10"/>
  <c r="W24" i="10" s="1"/>
  <c r="S24" i="10"/>
  <c r="U24" i="10"/>
  <c r="N25" i="10"/>
  <c r="W25" i="10" s="1"/>
  <c r="S25" i="10"/>
  <c r="U25" i="10"/>
  <c r="N26" i="10"/>
  <c r="W26" i="10" s="1"/>
  <c r="S26" i="10"/>
  <c r="U26" i="10"/>
  <c r="N27" i="10"/>
  <c r="W27" i="10" s="1"/>
  <c r="S27" i="10"/>
  <c r="U27" i="10"/>
  <c r="N28" i="10"/>
  <c r="W28" i="10" s="1"/>
  <c r="S28" i="10"/>
  <c r="U28" i="10"/>
  <c r="N29" i="10"/>
  <c r="W29" i="10" s="1"/>
  <c r="S29" i="10"/>
  <c r="U29" i="10"/>
  <c r="N30" i="10"/>
  <c r="W30" i="10" s="1"/>
  <c r="S30" i="10"/>
  <c r="U30" i="10"/>
  <c r="N31" i="10"/>
  <c r="W31" i="10" s="1"/>
  <c r="S31" i="10"/>
  <c r="U31" i="10"/>
  <c r="N32" i="10"/>
  <c r="W32" i="10" s="1"/>
  <c r="S32" i="10"/>
  <c r="U32" i="10"/>
  <c r="N33" i="10"/>
  <c r="W33" i="10" s="1"/>
  <c r="S33" i="10"/>
  <c r="U33" i="10"/>
  <c r="N34" i="10"/>
  <c r="W34" i="10" s="1"/>
  <c r="S34" i="10"/>
  <c r="U34" i="10"/>
  <c r="N35" i="10"/>
  <c r="W35" i="10" s="1"/>
  <c r="S35" i="10"/>
  <c r="U35" i="10"/>
  <c r="N36" i="10"/>
  <c r="W36" i="10" s="1"/>
  <c r="S36" i="10"/>
  <c r="U36" i="10"/>
  <c r="N37" i="10"/>
  <c r="W37" i="10" s="1"/>
  <c r="S37" i="10"/>
  <c r="U37" i="10"/>
  <c r="T13" i="10"/>
  <c r="M13" i="10" s="1"/>
  <c r="T14" i="10"/>
  <c r="T15" i="10"/>
  <c r="M15" i="10" s="1"/>
  <c r="T16" i="10"/>
  <c r="M16" i="10" s="1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N14" i="9"/>
  <c r="S13" i="9"/>
  <c r="U13" i="9"/>
  <c r="N13" i="9"/>
  <c r="W14" i="9" s="1"/>
  <c r="S14" i="9"/>
  <c r="U14" i="9"/>
  <c r="N15" i="9"/>
  <c r="S15" i="9"/>
  <c r="U15" i="9"/>
  <c r="N16" i="9"/>
  <c r="W16" i="9" s="1"/>
  <c r="S16" i="9"/>
  <c r="U16" i="9"/>
  <c r="N17" i="9"/>
  <c r="W17" i="9" s="1"/>
  <c r="S17" i="9"/>
  <c r="U17" i="9"/>
  <c r="N18" i="9"/>
  <c r="W18" i="9" s="1"/>
  <c r="S18" i="9"/>
  <c r="U18" i="9"/>
  <c r="N19" i="9"/>
  <c r="W19" i="9" s="1"/>
  <c r="S19" i="9"/>
  <c r="U19" i="9"/>
  <c r="N20" i="9"/>
  <c r="W20" i="9" s="1"/>
  <c r="S20" i="9"/>
  <c r="U20" i="9"/>
  <c r="N21" i="9"/>
  <c r="W21" i="9" s="1"/>
  <c r="S21" i="9"/>
  <c r="U21" i="9"/>
  <c r="N22" i="9"/>
  <c r="W22" i="9" s="1"/>
  <c r="S22" i="9"/>
  <c r="U22" i="9"/>
  <c r="N23" i="9"/>
  <c r="W23" i="9" s="1"/>
  <c r="S23" i="9"/>
  <c r="U23" i="9"/>
  <c r="N24" i="9"/>
  <c r="W24" i="9" s="1"/>
  <c r="S24" i="9"/>
  <c r="U24" i="9"/>
  <c r="N25" i="9"/>
  <c r="W25" i="9" s="1"/>
  <c r="S25" i="9"/>
  <c r="U25" i="9"/>
  <c r="N26" i="9"/>
  <c r="W26" i="9" s="1"/>
  <c r="S26" i="9"/>
  <c r="U26" i="9"/>
  <c r="N27" i="9"/>
  <c r="W27" i="9" s="1"/>
  <c r="S27" i="9"/>
  <c r="U27" i="9"/>
  <c r="N28" i="9"/>
  <c r="W28" i="9" s="1"/>
  <c r="S28" i="9"/>
  <c r="U28" i="9"/>
  <c r="N29" i="9"/>
  <c r="W29" i="9" s="1"/>
  <c r="S29" i="9"/>
  <c r="U29" i="9"/>
  <c r="N30" i="9"/>
  <c r="W30" i="9" s="1"/>
  <c r="S30" i="9"/>
  <c r="U30" i="9"/>
  <c r="N31" i="9"/>
  <c r="W31" i="9" s="1"/>
  <c r="S31" i="9"/>
  <c r="U31" i="9"/>
  <c r="N32" i="9"/>
  <c r="W32" i="9" s="1"/>
  <c r="S32" i="9"/>
  <c r="U32" i="9"/>
  <c r="N33" i="9"/>
  <c r="W33" i="9" s="1"/>
  <c r="S33" i="9"/>
  <c r="U33" i="9"/>
  <c r="N34" i="9"/>
  <c r="W34" i="9" s="1"/>
  <c r="S34" i="9"/>
  <c r="U34" i="9"/>
  <c r="N35" i="9"/>
  <c r="W35" i="9" s="1"/>
  <c r="S35" i="9"/>
  <c r="U35" i="9"/>
  <c r="N36" i="9"/>
  <c r="W36" i="9" s="1"/>
  <c r="S36" i="9"/>
  <c r="U36" i="9"/>
  <c r="N37" i="9"/>
  <c r="W37" i="9" s="1"/>
  <c r="S37" i="9"/>
  <c r="U37" i="9"/>
  <c r="N38" i="9"/>
  <c r="W38" i="9" s="1"/>
  <c r="S38" i="9"/>
  <c r="U38" i="9"/>
  <c r="N39" i="9"/>
  <c r="W39" i="9" s="1"/>
  <c r="S39" i="9"/>
  <c r="U39" i="9"/>
  <c r="N40" i="9"/>
  <c r="W40" i="9" s="1"/>
  <c r="S40" i="9"/>
  <c r="U40" i="9"/>
  <c r="N41" i="9"/>
  <c r="W41" i="9" s="1"/>
  <c r="S41" i="9"/>
  <c r="U41" i="9"/>
  <c r="N42" i="9"/>
  <c r="W42" i="9" s="1"/>
  <c r="S42" i="9"/>
  <c r="U42" i="9"/>
  <c r="T13" i="9"/>
  <c r="T14" i="9"/>
  <c r="T15" i="9"/>
  <c r="M15" i="9" s="1"/>
  <c r="T16" i="9"/>
  <c r="M16" i="9" s="1"/>
  <c r="T17" i="9"/>
  <c r="M17" i="9" s="1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13" i="8"/>
  <c r="V15" i="8"/>
  <c r="V17" i="8"/>
  <c r="V19" i="8"/>
  <c r="V21" i="8"/>
  <c r="V23" i="8"/>
  <c r="V25" i="8"/>
  <c r="V27" i="8"/>
  <c r="V29" i="8"/>
  <c r="V31" i="8"/>
  <c r="V33" i="8"/>
  <c r="V35" i="8"/>
  <c r="V37" i="8"/>
  <c r="V39" i="8"/>
  <c r="U40" i="8"/>
  <c r="U41" i="8"/>
  <c r="U42" i="8"/>
  <c r="V43" i="8"/>
  <c r="N13" i="8"/>
  <c r="S13" i="8"/>
  <c r="U13" i="8"/>
  <c r="N15" i="8"/>
  <c r="S14" i="8"/>
  <c r="U14" i="8"/>
  <c r="N14" i="8"/>
  <c r="S15" i="8"/>
  <c r="U15" i="8"/>
  <c r="N16" i="8"/>
  <c r="W16" i="8" s="1"/>
  <c r="S16" i="8"/>
  <c r="U16" i="8"/>
  <c r="N17" i="8"/>
  <c r="W17" i="8" s="1"/>
  <c r="S17" i="8"/>
  <c r="U17" i="8"/>
  <c r="N18" i="8"/>
  <c r="W18" i="8" s="1"/>
  <c r="S18" i="8"/>
  <c r="U18" i="8"/>
  <c r="N19" i="8"/>
  <c r="W19" i="8" s="1"/>
  <c r="S19" i="8"/>
  <c r="U19" i="8"/>
  <c r="N20" i="8"/>
  <c r="W20" i="8" s="1"/>
  <c r="S20" i="8"/>
  <c r="U20" i="8"/>
  <c r="N21" i="8"/>
  <c r="W21" i="8" s="1"/>
  <c r="S21" i="8"/>
  <c r="U21" i="8"/>
  <c r="N22" i="8"/>
  <c r="W22" i="8" s="1"/>
  <c r="S22" i="8"/>
  <c r="U22" i="8"/>
  <c r="N23" i="8"/>
  <c r="W23" i="8" s="1"/>
  <c r="S23" i="8"/>
  <c r="U23" i="8"/>
  <c r="N24" i="8"/>
  <c r="W24" i="8" s="1"/>
  <c r="S24" i="8"/>
  <c r="U24" i="8"/>
  <c r="N25" i="8"/>
  <c r="W25" i="8" s="1"/>
  <c r="S25" i="8"/>
  <c r="U25" i="8"/>
  <c r="N26" i="8"/>
  <c r="W26" i="8" s="1"/>
  <c r="S26" i="8"/>
  <c r="U26" i="8"/>
  <c r="N27" i="8"/>
  <c r="W27" i="8" s="1"/>
  <c r="S27" i="8"/>
  <c r="U27" i="8"/>
  <c r="N28" i="8"/>
  <c r="W28" i="8" s="1"/>
  <c r="S28" i="8"/>
  <c r="U28" i="8"/>
  <c r="N29" i="8"/>
  <c r="W29" i="8" s="1"/>
  <c r="S29" i="8"/>
  <c r="U29" i="8"/>
  <c r="N30" i="8"/>
  <c r="W30" i="8" s="1"/>
  <c r="S30" i="8"/>
  <c r="U30" i="8"/>
  <c r="N31" i="8"/>
  <c r="W31" i="8" s="1"/>
  <c r="S31" i="8"/>
  <c r="U31" i="8"/>
  <c r="N32" i="8"/>
  <c r="W32" i="8" s="1"/>
  <c r="S32" i="8"/>
  <c r="U32" i="8"/>
  <c r="N33" i="8"/>
  <c r="W33" i="8" s="1"/>
  <c r="S33" i="8"/>
  <c r="U33" i="8"/>
  <c r="N34" i="8"/>
  <c r="W34" i="8" s="1"/>
  <c r="S34" i="8"/>
  <c r="U34" i="8"/>
  <c r="N35" i="8"/>
  <c r="W35" i="8" s="1"/>
  <c r="S35" i="8"/>
  <c r="U35" i="8"/>
  <c r="N36" i="8"/>
  <c r="W36" i="8" s="1"/>
  <c r="S36" i="8"/>
  <c r="U36" i="8"/>
  <c r="N37" i="8"/>
  <c r="W37" i="8" s="1"/>
  <c r="S37" i="8"/>
  <c r="U37" i="8"/>
  <c r="N38" i="8"/>
  <c r="W38" i="8" s="1"/>
  <c r="S38" i="8"/>
  <c r="U38" i="8"/>
  <c r="N39" i="8"/>
  <c r="W39" i="8" s="1"/>
  <c r="U39" i="8"/>
  <c r="N40" i="8"/>
  <c r="W40" i="8" s="1"/>
  <c r="N41" i="8"/>
  <c r="W41" i="8" s="1"/>
  <c r="N42" i="8"/>
  <c r="W42" i="8" s="1"/>
  <c r="N43" i="8"/>
  <c r="W43" i="8" s="1"/>
  <c r="U43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V40" i="8"/>
  <c r="T41" i="8"/>
  <c r="V41" i="8"/>
  <c r="T43" i="8"/>
  <c r="V13" i="7"/>
  <c r="V14" i="7"/>
  <c r="V16" i="7"/>
  <c r="V18" i="7"/>
  <c r="V20" i="7"/>
  <c r="V22" i="7"/>
  <c r="V24" i="7"/>
  <c r="V26" i="7"/>
  <c r="V28" i="7"/>
  <c r="V30" i="7"/>
  <c r="V32" i="7"/>
  <c r="V34" i="7"/>
  <c r="V36" i="7"/>
  <c r="V15" i="7"/>
  <c r="V17" i="7"/>
  <c r="V19" i="7"/>
  <c r="V21" i="7"/>
  <c r="V23" i="7"/>
  <c r="V25" i="7"/>
  <c r="V27" i="7"/>
  <c r="V29" i="7"/>
  <c r="V31" i="7"/>
  <c r="V33" i="7"/>
  <c r="V35" i="7"/>
  <c r="S13" i="7"/>
  <c r="U13" i="7"/>
  <c r="S14" i="7"/>
  <c r="U14" i="7"/>
  <c r="N14" i="7"/>
  <c r="N13" i="7"/>
  <c r="N15" i="7"/>
  <c r="W15" i="7" s="1"/>
  <c r="S15" i="7"/>
  <c r="U15" i="7"/>
  <c r="N16" i="7"/>
  <c r="W16" i="7" s="1"/>
  <c r="S16" i="7"/>
  <c r="U16" i="7"/>
  <c r="N17" i="7"/>
  <c r="W17" i="7" s="1"/>
  <c r="S17" i="7"/>
  <c r="U17" i="7"/>
  <c r="N18" i="7"/>
  <c r="W18" i="7" s="1"/>
  <c r="S18" i="7"/>
  <c r="U18" i="7"/>
  <c r="N19" i="7"/>
  <c r="W19" i="7" s="1"/>
  <c r="S19" i="7"/>
  <c r="U19" i="7"/>
  <c r="N20" i="7"/>
  <c r="W20" i="7" s="1"/>
  <c r="S20" i="7"/>
  <c r="U20" i="7"/>
  <c r="N21" i="7"/>
  <c r="W21" i="7" s="1"/>
  <c r="S21" i="7"/>
  <c r="U21" i="7"/>
  <c r="N22" i="7"/>
  <c r="W22" i="7" s="1"/>
  <c r="S22" i="7"/>
  <c r="U22" i="7"/>
  <c r="N23" i="7"/>
  <c r="W23" i="7" s="1"/>
  <c r="S23" i="7"/>
  <c r="U23" i="7"/>
  <c r="N24" i="7"/>
  <c r="W24" i="7" s="1"/>
  <c r="S24" i="7"/>
  <c r="U24" i="7"/>
  <c r="N25" i="7"/>
  <c r="W25" i="7" s="1"/>
  <c r="S25" i="7"/>
  <c r="U25" i="7"/>
  <c r="N26" i="7"/>
  <c r="W26" i="7" s="1"/>
  <c r="S26" i="7"/>
  <c r="U26" i="7"/>
  <c r="N27" i="7"/>
  <c r="W27" i="7" s="1"/>
  <c r="S27" i="7"/>
  <c r="U27" i="7"/>
  <c r="N28" i="7"/>
  <c r="W28" i="7" s="1"/>
  <c r="S28" i="7"/>
  <c r="U28" i="7"/>
  <c r="N29" i="7"/>
  <c r="W29" i="7" s="1"/>
  <c r="S29" i="7"/>
  <c r="U29" i="7"/>
  <c r="N30" i="7"/>
  <c r="W30" i="7" s="1"/>
  <c r="S30" i="7"/>
  <c r="U30" i="7"/>
  <c r="N31" i="7"/>
  <c r="W31" i="7" s="1"/>
  <c r="S31" i="7"/>
  <c r="U31" i="7"/>
  <c r="N32" i="7"/>
  <c r="W32" i="7" s="1"/>
  <c r="S32" i="7"/>
  <c r="U32" i="7"/>
  <c r="N33" i="7"/>
  <c r="W33" i="7" s="1"/>
  <c r="S33" i="7"/>
  <c r="U33" i="7"/>
  <c r="N34" i="7"/>
  <c r="W34" i="7" s="1"/>
  <c r="S34" i="7"/>
  <c r="U34" i="7"/>
  <c r="N35" i="7"/>
  <c r="W35" i="7" s="1"/>
  <c r="S35" i="7"/>
  <c r="U35" i="7"/>
  <c r="N36" i="7"/>
  <c r="W36" i="7" s="1"/>
  <c r="S36" i="7"/>
  <c r="U36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V15" i="6"/>
  <c r="V16" i="6"/>
  <c r="V18" i="6"/>
  <c r="V20" i="6"/>
  <c r="V22" i="6"/>
  <c r="V24" i="6"/>
  <c r="V26" i="6"/>
  <c r="V28" i="6"/>
  <c r="V30" i="6"/>
  <c r="V32" i="6"/>
  <c r="V34" i="6"/>
  <c r="V36" i="6"/>
  <c r="V38" i="6"/>
  <c r="V13" i="6"/>
  <c r="V14" i="6"/>
  <c r="V17" i="6"/>
  <c r="V19" i="6"/>
  <c r="V21" i="6"/>
  <c r="V23" i="6"/>
  <c r="V25" i="6"/>
  <c r="V27" i="6"/>
  <c r="V29" i="6"/>
  <c r="V31" i="6"/>
  <c r="V33" i="6"/>
  <c r="V35" i="6"/>
  <c r="V37" i="6"/>
  <c r="N14" i="6"/>
  <c r="S13" i="6"/>
  <c r="U13" i="6"/>
  <c r="N13" i="6"/>
  <c r="W14" i="6" s="1"/>
  <c r="S14" i="6"/>
  <c r="U14" i="6"/>
  <c r="S15" i="6"/>
  <c r="U15" i="6"/>
  <c r="N16" i="6"/>
  <c r="N15" i="6"/>
  <c r="W16" i="6" s="1"/>
  <c r="S16" i="6"/>
  <c r="U16" i="6"/>
  <c r="N17" i="6"/>
  <c r="W17" i="6" s="1"/>
  <c r="S17" i="6"/>
  <c r="U17" i="6"/>
  <c r="N18" i="6"/>
  <c r="W18" i="6" s="1"/>
  <c r="S18" i="6"/>
  <c r="U18" i="6"/>
  <c r="N19" i="6"/>
  <c r="W19" i="6" s="1"/>
  <c r="S19" i="6"/>
  <c r="U19" i="6"/>
  <c r="N20" i="6"/>
  <c r="W20" i="6" s="1"/>
  <c r="S20" i="6"/>
  <c r="U20" i="6"/>
  <c r="N21" i="6"/>
  <c r="W21" i="6" s="1"/>
  <c r="S21" i="6"/>
  <c r="U21" i="6"/>
  <c r="N22" i="6"/>
  <c r="W22" i="6" s="1"/>
  <c r="S22" i="6"/>
  <c r="U22" i="6"/>
  <c r="N23" i="6"/>
  <c r="W23" i="6" s="1"/>
  <c r="S23" i="6"/>
  <c r="U23" i="6"/>
  <c r="N24" i="6"/>
  <c r="W24" i="6" s="1"/>
  <c r="S24" i="6"/>
  <c r="U24" i="6"/>
  <c r="N25" i="6"/>
  <c r="W25" i="6" s="1"/>
  <c r="S25" i="6"/>
  <c r="U25" i="6"/>
  <c r="N26" i="6"/>
  <c r="W26" i="6" s="1"/>
  <c r="S26" i="6"/>
  <c r="U26" i="6"/>
  <c r="N27" i="6"/>
  <c r="W27" i="6" s="1"/>
  <c r="S27" i="6"/>
  <c r="U27" i="6"/>
  <c r="N28" i="6"/>
  <c r="W28" i="6" s="1"/>
  <c r="S28" i="6"/>
  <c r="U28" i="6"/>
  <c r="N29" i="6"/>
  <c r="W29" i="6" s="1"/>
  <c r="S29" i="6"/>
  <c r="U29" i="6"/>
  <c r="N30" i="6"/>
  <c r="W30" i="6" s="1"/>
  <c r="S30" i="6"/>
  <c r="U30" i="6"/>
  <c r="N31" i="6"/>
  <c r="W31" i="6" s="1"/>
  <c r="S31" i="6"/>
  <c r="U31" i="6"/>
  <c r="N32" i="6"/>
  <c r="W32" i="6" s="1"/>
  <c r="S32" i="6"/>
  <c r="U32" i="6"/>
  <c r="N33" i="6"/>
  <c r="W33" i="6" s="1"/>
  <c r="S33" i="6"/>
  <c r="U33" i="6"/>
  <c r="N34" i="6"/>
  <c r="W34" i="6" s="1"/>
  <c r="S34" i="6"/>
  <c r="U34" i="6"/>
  <c r="N35" i="6"/>
  <c r="W35" i="6" s="1"/>
  <c r="S35" i="6"/>
  <c r="U35" i="6"/>
  <c r="N36" i="6"/>
  <c r="W36" i="6" s="1"/>
  <c r="S36" i="6"/>
  <c r="U36" i="6"/>
  <c r="N37" i="6"/>
  <c r="W37" i="6" s="1"/>
  <c r="S37" i="6"/>
  <c r="U37" i="6"/>
  <c r="N38" i="6"/>
  <c r="W38" i="6" s="1"/>
  <c r="S38" i="6"/>
  <c r="U38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U13" i="5"/>
  <c r="V15" i="5"/>
  <c r="V17" i="5"/>
  <c r="V19" i="5"/>
  <c r="V21" i="5"/>
  <c r="V23" i="5"/>
  <c r="V25" i="5"/>
  <c r="V27" i="5"/>
  <c r="V29" i="5"/>
  <c r="V31" i="5"/>
  <c r="V33" i="5"/>
  <c r="V35" i="5"/>
  <c r="V13" i="5"/>
  <c r="T13" i="5"/>
  <c r="M14" i="5"/>
  <c r="S13" i="5"/>
  <c r="N14" i="5"/>
  <c r="V14" i="5"/>
  <c r="V16" i="5"/>
  <c r="V18" i="5"/>
  <c r="V20" i="5"/>
  <c r="V22" i="5"/>
  <c r="V24" i="5"/>
  <c r="V26" i="5"/>
  <c r="V28" i="5"/>
  <c r="V30" i="5"/>
  <c r="V32" i="5"/>
  <c r="V34" i="5"/>
  <c r="N13" i="5"/>
  <c r="S14" i="5"/>
  <c r="U14" i="5"/>
  <c r="N15" i="5"/>
  <c r="W15" i="5" s="1"/>
  <c r="S15" i="5"/>
  <c r="U15" i="5"/>
  <c r="N16" i="5"/>
  <c r="W16" i="5" s="1"/>
  <c r="S16" i="5"/>
  <c r="U16" i="5"/>
  <c r="N17" i="5"/>
  <c r="W17" i="5" s="1"/>
  <c r="S17" i="5"/>
  <c r="U17" i="5"/>
  <c r="N18" i="5"/>
  <c r="W18" i="5" s="1"/>
  <c r="S18" i="5"/>
  <c r="U18" i="5"/>
  <c r="N19" i="5"/>
  <c r="W19" i="5" s="1"/>
  <c r="S19" i="5"/>
  <c r="U19" i="5"/>
  <c r="N20" i="5"/>
  <c r="W20" i="5" s="1"/>
  <c r="S20" i="5"/>
  <c r="U20" i="5"/>
  <c r="N21" i="5"/>
  <c r="W21" i="5" s="1"/>
  <c r="S21" i="5"/>
  <c r="U21" i="5"/>
  <c r="N22" i="5"/>
  <c r="W22" i="5" s="1"/>
  <c r="S22" i="5"/>
  <c r="U22" i="5"/>
  <c r="N23" i="5"/>
  <c r="W23" i="5" s="1"/>
  <c r="S23" i="5"/>
  <c r="U23" i="5"/>
  <c r="N24" i="5"/>
  <c r="W24" i="5" s="1"/>
  <c r="S24" i="5"/>
  <c r="U24" i="5"/>
  <c r="N25" i="5"/>
  <c r="W25" i="5" s="1"/>
  <c r="S25" i="5"/>
  <c r="U25" i="5"/>
  <c r="N26" i="5"/>
  <c r="W26" i="5" s="1"/>
  <c r="S26" i="5"/>
  <c r="U26" i="5"/>
  <c r="N27" i="5"/>
  <c r="W27" i="5" s="1"/>
  <c r="S27" i="5"/>
  <c r="U27" i="5"/>
  <c r="N28" i="5"/>
  <c r="W28" i="5" s="1"/>
  <c r="S28" i="5"/>
  <c r="U28" i="5"/>
  <c r="N29" i="5"/>
  <c r="W29" i="5" s="1"/>
  <c r="S29" i="5"/>
  <c r="U29" i="5"/>
  <c r="N30" i="5"/>
  <c r="W30" i="5" s="1"/>
  <c r="S30" i="5"/>
  <c r="U30" i="5"/>
  <c r="N31" i="5"/>
  <c r="W31" i="5" s="1"/>
  <c r="S31" i="5"/>
  <c r="U31" i="5"/>
  <c r="N32" i="5"/>
  <c r="W32" i="5" s="1"/>
  <c r="S32" i="5"/>
  <c r="U32" i="5"/>
  <c r="N33" i="5"/>
  <c r="W33" i="5" s="1"/>
  <c r="S33" i="5"/>
  <c r="U33" i="5"/>
  <c r="N34" i="5"/>
  <c r="W34" i="5" s="1"/>
  <c r="S34" i="5"/>
  <c r="U34" i="5"/>
  <c r="N35" i="5"/>
  <c r="W35" i="5" s="1"/>
  <c r="S35" i="5"/>
  <c r="U35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V14" i="3"/>
  <c r="V20" i="3"/>
  <c r="V22" i="3"/>
  <c r="V24" i="3"/>
  <c r="V26" i="3"/>
  <c r="V28" i="3"/>
  <c r="V30" i="3"/>
  <c r="V32" i="3"/>
  <c r="V13" i="3"/>
  <c r="V21" i="3"/>
  <c r="V23" i="3"/>
  <c r="V25" i="3"/>
  <c r="V27" i="3"/>
  <c r="V29" i="3"/>
  <c r="V31" i="3"/>
  <c r="S13" i="3"/>
  <c r="U13" i="3"/>
  <c r="S14" i="3"/>
  <c r="U14" i="3"/>
  <c r="N17" i="3"/>
  <c r="N16" i="3"/>
  <c r="N20" i="3"/>
  <c r="W20" i="3" s="1"/>
  <c r="S20" i="3"/>
  <c r="U20" i="3"/>
  <c r="N21" i="3"/>
  <c r="W21" i="3" s="1"/>
  <c r="S21" i="3"/>
  <c r="U21" i="3"/>
  <c r="N22" i="3"/>
  <c r="W22" i="3" s="1"/>
  <c r="S22" i="3"/>
  <c r="U22" i="3"/>
  <c r="N23" i="3"/>
  <c r="W23" i="3" s="1"/>
  <c r="S23" i="3"/>
  <c r="U23" i="3"/>
  <c r="N24" i="3"/>
  <c r="W24" i="3" s="1"/>
  <c r="S24" i="3"/>
  <c r="U24" i="3"/>
  <c r="N25" i="3"/>
  <c r="W25" i="3" s="1"/>
  <c r="S25" i="3"/>
  <c r="U25" i="3"/>
  <c r="N26" i="3"/>
  <c r="W26" i="3" s="1"/>
  <c r="S26" i="3"/>
  <c r="U26" i="3"/>
  <c r="N27" i="3"/>
  <c r="W27" i="3" s="1"/>
  <c r="S27" i="3"/>
  <c r="U27" i="3"/>
  <c r="N28" i="3"/>
  <c r="W28" i="3" s="1"/>
  <c r="S28" i="3"/>
  <c r="U28" i="3"/>
  <c r="N29" i="3"/>
  <c r="W29" i="3" s="1"/>
  <c r="S29" i="3"/>
  <c r="U29" i="3"/>
  <c r="N30" i="3"/>
  <c r="W30" i="3" s="1"/>
  <c r="S30" i="3"/>
  <c r="U30" i="3"/>
  <c r="N31" i="3"/>
  <c r="W31" i="3" s="1"/>
  <c r="S31" i="3"/>
  <c r="U31" i="3"/>
  <c r="N32" i="3"/>
  <c r="W32" i="3" s="1"/>
  <c r="S32" i="3"/>
  <c r="U32" i="3"/>
  <c r="T13" i="3"/>
  <c r="T14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V18" i="2"/>
  <c r="V16" i="2"/>
  <c r="V44" i="2"/>
  <c r="V42" i="2"/>
  <c r="V40" i="2"/>
  <c r="V38" i="2"/>
  <c r="V36" i="2"/>
  <c r="V34" i="2"/>
  <c r="V32" i="2"/>
  <c r="V30" i="2"/>
  <c r="V28" i="2"/>
  <c r="V26" i="2"/>
  <c r="V24" i="2"/>
  <c r="V22" i="2"/>
  <c r="V19" i="2"/>
  <c r="V17" i="2"/>
  <c r="V15" i="2"/>
  <c r="V43" i="2"/>
  <c r="V41" i="2"/>
  <c r="V39" i="2"/>
  <c r="V37" i="2"/>
  <c r="V35" i="2"/>
  <c r="V33" i="2"/>
  <c r="V31" i="2"/>
  <c r="V29" i="2"/>
  <c r="V27" i="2"/>
  <c r="V25" i="2"/>
  <c r="V23" i="2"/>
  <c r="V13" i="2"/>
  <c r="W14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X44" i="2"/>
  <c r="X42" i="2"/>
  <c r="X40" i="2"/>
  <c r="X38" i="2"/>
  <c r="X36" i="2"/>
  <c r="X34" i="2"/>
  <c r="X32" i="2"/>
  <c r="X30" i="2"/>
  <c r="X28" i="2"/>
  <c r="X26" i="2"/>
  <c r="X24" i="2"/>
  <c r="X22" i="2"/>
  <c r="X43" i="2"/>
  <c r="X41" i="2"/>
  <c r="X39" i="2"/>
  <c r="X37" i="2"/>
  <c r="X35" i="2"/>
  <c r="X33" i="2"/>
  <c r="X31" i="2"/>
  <c r="X29" i="2"/>
  <c r="X27" i="2"/>
  <c r="X25" i="2"/>
  <c r="X14" i="2"/>
  <c r="W13" i="2"/>
  <c r="W20" i="2"/>
  <c r="X13" i="2"/>
  <c r="X20" i="2"/>
  <c r="U21" i="2"/>
  <c r="P21" i="2"/>
  <c r="Y21" i="2" s="1"/>
  <c r="W21" i="2"/>
  <c r="X21" i="2"/>
  <c r="V21" i="2"/>
  <c r="T20" i="2"/>
  <c r="U20" i="2"/>
  <c r="U19" i="2"/>
  <c r="U18" i="2"/>
  <c r="U17" i="2"/>
  <c r="U16" i="2"/>
  <c r="P18" i="2"/>
  <c r="Y18" i="2" s="1"/>
  <c r="X19" i="2"/>
  <c r="W18" i="2"/>
  <c r="O18" i="2" s="1"/>
  <c r="X17" i="2"/>
  <c r="W16" i="2"/>
  <c r="O16" i="2" s="1"/>
  <c r="T16" i="2"/>
  <c r="P19" i="2"/>
  <c r="Y19" i="2" s="1"/>
  <c r="P17" i="2"/>
  <c r="Y17" i="2" s="1"/>
  <c r="W19" i="2"/>
  <c r="O19" i="2" s="1"/>
  <c r="X18" i="2"/>
  <c r="W17" i="2"/>
  <c r="O17" i="2" s="1"/>
  <c r="X16" i="2"/>
  <c r="W15" i="2"/>
  <c r="O15" i="2" s="1"/>
  <c r="X15" i="2"/>
  <c r="U15" i="2"/>
  <c r="P15" i="2"/>
  <c r="Y15" i="2" s="1"/>
  <c r="T14" i="2"/>
  <c r="P14" i="2"/>
  <c r="Y14" i="2" s="1"/>
  <c r="T13" i="2"/>
  <c r="P13" i="2"/>
  <c r="Y13" i="2" s="1"/>
  <c r="O13" i="2"/>
  <c r="M13" i="15" l="1"/>
  <c r="W15" i="15"/>
  <c r="M13" i="6"/>
  <c r="W14" i="5"/>
  <c r="A29" i="5" s="1"/>
  <c r="O29" i="5" s="1"/>
  <c r="W17" i="3"/>
  <c r="W16" i="3"/>
  <c r="M13" i="17"/>
  <c r="W15" i="16"/>
  <c r="W16" i="16"/>
  <c r="A13" i="16" s="1"/>
  <c r="O13" i="16" s="1"/>
  <c r="W15" i="8"/>
  <c r="A15" i="8" s="1"/>
  <c r="O15" i="8" s="1"/>
  <c r="A18" i="16"/>
  <c r="O18" i="16" s="1"/>
  <c r="O14" i="16"/>
  <c r="W14" i="15"/>
  <c r="A15" i="15" s="1"/>
  <c r="O15" i="15" s="1"/>
  <c r="M15" i="14"/>
  <c r="M13" i="14"/>
  <c r="W14" i="14"/>
  <c r="M14" i="12"/>
  <c r="W15" i="11"/>
  <c r="A30" i="11" s="1"/>
  <c r="O30" i="11" s="1"/>
  <c r="W14" i="13"/>
  <c r="M13" i="13"/>
  <c r="W15" i="6"/>
  <c r="W13" i="6"/>
  <c r="A35" i="6" s="1"/>
  <c r="O35" i="6" s="1"/>
  <c r="W13" i="8"/>
  <c r="W13" i="15"/>
  <c r="W13" i="14"/>
  <c r="W13" i="13"/>
  <c r="M14" i="13"/>
  <c r="W15" i="12"/>
  <c r="W13" i="12"/>
  <c r="M14" i="11"/>
  <c r="W13" i="11"/>
  <c r="W14" i="11"/>
  <c r="A37" i="11" s="1"/>
  <c r="O37" i="11" s="1"/>
  <c r="W14" i="10"/>
  <c r="W13" i="10"/>
  <c r="W13" i="5"/>
  <c r="M14" i="9"/>
  <c r="W15" i="9"/>
  <c r="A39" i="9" s="1"/>
  <c r="O39" i="9" s="1"/>
  <c r="W13" i="9"/>
  <c r="W14" i="3"/>
  <c r="A21" i="3" s="1"/>
  <c r="O21" i="3" s="1"/>
  <c r="W13" i="3"/>
  <c r="W14" i="8"/>
  <c r="W14" i="17"/>
  <c r="W15" i="17"/>
  <c r="W13" i="17"/>
  <c r="W14" i="7"/>
  <c r="W13" i="7"/>
  <c r="A43" i="2"/>
  <c r="A42" i="14"/>
  <c r="O42" i="14" s="1"/>
  <c r="A43" i="14"/>
  <c r="O43" i="14" s="1"/>
  <c r="A42" i="16"/>
  <c r="O42" i="16" s="1"/>
  <c r="A39" i="16"/>
  <c r="O39" i="16" s="1"/>
  <c r="A35" i="16"/>
  <c r="O35" i="16" s="1"/>
  <c r="A31" i="16"/>
  <c r="O31" i="16" s="1"/>
  <c r="A27" i="16"/>
  <c r="O27" i="16" s="1"/>
  <c r="A23" i="16"/>
  <c r="O23" i="16" s="1"/>
  <c r="A40" i="16"/>
  <c r="O40" i="16" s="1"/>
  <c r="A36" i="16"/>
  <c r="O36" i="16" s="1"/>
  <c r="A32" i="16"/>
  <c r="O32" i="16" s="1"/>
  <c r="A28" i="16"/>
  <c r="O28" i="16" s="1"/>
  <c r="A24" i="16"/>
  <c r="O24" i="16" s="1"/>
  <c r="A20" i="16"/>
  <c r="O20" i="16" s="1"/>
  <c r="O15" i="16"/>
  <c r="A29" i="15"/>
  <c r="O29" i="15" s="1"/>
  <c r="A40" i="14"/>
  <c r="O40" i="14" s="1"/>
  <c r="A38" i="14"/>
  <c r="O38" i="14" s="1"/>
  <c r="A36" i="14"/>
  <c r="O36" i="14" s="1"/>
  <c r="A34" i="14"/>
  <c r="O34" i="14" s="1"/>
  <c r="A32" i="14"/>
  <c r="O32" i="14" s="1"/>
  <c r="A30" i="14"/>
  <c r="O30" i="14" s="1"/>
  <c r="A28" i="14"/>
  <c r="O28" i="14" s="1"/>
  <c r="A26" i="14"/>
  <c r="O26" i="14" s="1"/>
  <c r="A24" i="14"/>
  <c r="O24" i="14" s="1"/>
  <c r="A22" i="14"/>
  <c r="O22" i="14" s="1"/>
  <c r="A20" i="14"/>
  <c r="O20" i="14" s="1"/>
  <c r="A18" i="14"/>
  <c r="O18" i="14" s="1"/>
  <c r="A16" i="14"/>
  <c r="O16" i="14" s="1"/>
  <c r="A15" i="14"/>
  <c r="O15" i="14" s="1"/>
  <c r="A13" i="14"/>
  <c r="O13" i="14" s="1"/>
  <c r="A41" i="14"/>
  <c r="O41" i="14" s="1"/>
  <c r="A39" i="14"/>
  <c r="O39" i="14" s="1"/>
  <c r="A37" i="14"/>
  <c r="O37" i="14" s="1"/>
  <c r="A35" i="14"/>
  <c r="O35" i="14" s="1"/>
  <c r="A33" i="14"/>
  <c r="O33" i="14" s="1"/>
  <c r="A31" i="14"/>
  <c r="O31" i="14" s="1"/>
  <c r="A29" i="14"/>
  <c r="O29" i="14" s="1"/>
  <c r="A27" i="14"/>
  <c r="O27" i="14" s="1"/>
  <c r="A25" i="14"/>
  <c r="O25" i="14" s="1"/>
  <c r="A23" i="14"/>
  <c r="O23" i="14" s="1"/>
  <c r="A21" i="14"/>
  <c r="O21" i="14" s="1"/>
  <c r="A19" i="14"/>
  <c r="O19" i="14" s="1"/>
  <c r="A17" i="14"/>
  <c r="O17" i="14" s="1"/>
  <c r="A14" i="14"/>
  <c r="O14" i="14" s="1"/>
  <c r="A21" i="11"/>
  <c r="O21" i="11" s="1"/>
  <c r="A37" i="9"/>
  <c r="O37" i="9" s="1"/>
  <c r="A33" i="9"/>
  <c r="O33" i="9" s="1"/>
  <c r="A29" i="9"/>
  <c r="O29" i="9" s="1"/>
  <c r="A25" i="9"/>
  <c r="O25" i="9" s="1"/>
  <c r="A21" i="9"/>
  <c r="O21" i="9" s="1"/>
  <c r="A17" i="9"/>
  <c r="O17" i="9" s="1"/>
  <c r="A13" i="9"/>
  <c r="O13" i="9" s="1"/>
  <c r="A38" i="9"/>
  <c r="O38" i="9" s="1"/>
  <c r="A34" i="9"/>
  <c r="O34" i="9" s="1"/>
  <c r="A30" i="9"/>
  <c r="O30" i="9" s="1"/>
  <c r="A26" i="9"/>
  <c r="O26" i="9" s="1"/>
  <c r="A22" i="9"/>
  <c r="O22" i="9" s="1"/>
  <c r="A18" i="9"/>
  <c r="O18" i="9" s="1"/>
  <c r="A14" i="9"/>
  <c r="O14" i="9" s="1"/>
  <c r="A34" i="8"/>
  <c r="O34" i="8" s="1"/>
  <c r="A18" i="8"/>
  <c r="O18" i="8" s="1"/>
  <c r="A31" i="8"/>
  <c r="O31" i="8" s="1"/>
  <c r="A14" i="8"/>
  <c r="O14" i="8" s="1"/>
  <c r="A22" i="5"/>
  <c r="O22" i="5" s="1"/>
  <c r="A26" i="5"/>
  <c r="O26" i="5" s="1"/>
  <c r="A16" i="5"/>
  <c r="O16" i="5" s="1"/>
  <c r="A20" i="2"/>
  <c r="Q20" i="2" s="1"/>
  <c r="A28" i="2"/>
  <c r="A36" i="2"/>
  <c r="Q36" i="2" s="1"/>
  <c r="A44" i="2"/>
  <c r="A41" i="2"/>
  <c r="A16" i="2"/>
  <c r="A24" i="2"/>
  <c r="Q24" i="2" s="1"/>
  <c r="A32" i="2"/>
  <c r="A40" i="2"/>
  <c r="Q40" i="2" s="1"/>
  <c r="A27" i="2"/>
  <c r="Q27" i="2" s="1"/>
  <c r="A25" i="2"/>
  <c r="Q25" i="2" s="1"/>
  <c r="O14" i="2"/>
  <c r="A23" i="2"/>
  <c r="A39" i="2"/>
  <c r="A21" i="2"/>
  <c r="Q21" i="2" s="1"/>
  <c r="A37" i="2"/>
  <c r="Q37" i="2" s="1"/>
  <c r="A15" i="2"/>
  <c r="Q15" i="2" s="1"/>
  <c r="A31" i="2"/>
  <c r="Q31" i="2" s="1"/>
  <c r="A14" i="2"/>
  <c r="Q14" i="2" s="1"/>
  <c r="A29" i="2"/>
  <c r="Q29" i="2" s="1"/>
  <c r="A18" i="2"/>
  <c r="Q18" i="2" s="1"/>
  <c r="A22" i="2"/>
  <c r="Q22" i="2" s="1"/>
  <c r="A26" i="2"/>
  <c r="Q26" i="2" s="1"/>
  <c r="A30" i="2"/>
  <c r="A34" i="2"/>
  <c r="Q34" i="2" s="1"/>
  <c r="A38" i="2"/>
  <c r="A42" i="2"/>
  <c r="Q42" i="2" s="1"/>
  <c r="A13" i="2"/>
  <c r="Q13" i="2" s="1"/>
  <c r="A35" i="2"/>
  <c r="Q35" i="2" s="1"/>
  <c r="A17" i="2"/>
  <c r="Q17" i="2" s="1"/>
  <c r="A33" i="2"/>
  <c r="Q33" i="2" s="1"/>
  <c r="A19" i="2"/>
  <c r="Q19" i="2" s="1"/>
  <c r="Q23" i="2"/>
  <c r="Q39" i="2"/>
  <c r="Q41" i="2"/>
  <c r="Q43" i="2"/>
  <c r="Q16" i="2"/>
  <c r="Q28" i="2"/>
  <c r="Q30" i="2"/>
  <c r="Q32" i="2"/>
  <c r="Q38" i="2"/>
  <c r="Q44" i="2"/>
  <c r="A13" i="15" l="1"/>
  <c r="O13" i="15" s="1"/>
  <c r="A41" i="15"/>
  <c r="O41" i="15" s="1"/>
  <c r="A34" i="15"/>
  <c r="O34" i="15" s="1"/>
  <c r="A18" i="6"/>
  <c r="O18" i="6" s="1"/>
  <c r="A19" i="6"/>
  <c r="O19" i="6" s="1"/>
  <c r="A34" i="6"/>
  <c r="O34" i="6" s="1"/>
  <c r="A21" i="5"/>
  <c r="O21" i="5" s="1"/>
  <c r="A32" i="5"/>
  <c r="O32" i="5" s="1"/>
  <c r="A23" i="8"/>
  <c r="O23" i="8" s="1"/>
  <c r="A26" i="8"/>
  <c r="O26" i="8" s="1"/>
  <c r="A30" i="8"/>
  <c r="O30" i="8" s="1"/>
  <c r="A39" i="8"/>
  <c r="O39" i="8" s="1"/>
  <c r="A43" i="8"/>
  <c r="O43" i="8" s="1"/>
  <c r="A16" i="16"/>
  <c r="O16" i="16" s="1"/>
  <c r="A26" i="16"/>
  <c r="O26" i="16" s="1"/>
  <c r="A34" i="16"/>
  <c r="O34" i="16" s="1"/>
  <c r="A21" i="16"/>
  <c r="O21" i="16" s="1"/>
  <c r="A29" i="16"/>
  <c r="O29" i="16" s="1"/>
  <c r="A37" i="16"/>
  <c r="O37" i="16" s="1"/>
  <c r="A19" i="16"/>
  <c r="O19" i="16" s="1"/>
  <c r="A17" i="16"/>
  <c r="O17" i="16" s="1"/>
  <c r="A22" i="16"/>
  <c r="O22" i="16" s="1"/>
  <c r="A30" i="16"/>
  <c r="O30" i="16" s="1"/>
  <c r="A38" i="16"/>
  <c r="O38" i="16" s="1"/>
  <c r="A25" i="16"/>
  <c r="O25" i="16" s="1"/>
  <c r="A33" i="16"/>
  <c r="O33" i="16" s="1"/>
  <c r="A41" i="16"/>
  <c r="O41" i="16" s="1"/>
  <c r="A19" i="8"/>
  <c r="O19" i="8" s="1"/>
  <c r="A35" i="8"/>
  <c r="O35" i="8" s="1"/>
  <c r="A22" i="8"/>
  <c r="O22" i="8" s="1"/>
  <c r="A38" i="8"/>
  <c r="O38" i="8" s="1"/>
  <c r="A13" i="8"/>
  <c r="O13" i="8" s="1"/>
  <c r="A27" i="8"/>
  <c r="O27" i="8" s="1"/>
  <c r="A34" i="7"/>
  <c r="O34" i="7" s="1"/>
  <c r="A16" i="17"/>
  <c r="O16" i="17" s="1"/>
  <c r="A14" i="12"/>
  <c r="O14" i="12" s="1"/>
  <c r="A26" i="7"/>
  <c r="O26" i="7" s="1"/>
  <c r="A27" i="6"/>
  <c r="O27" i="6" s="1"/>
  <c r="A39" i="11"/>
  <c r="O39" i="11" s="1"/>
  <c r="A20" i="5"/>
  <c r="O20" i="5" s="1"/>
  <c r="A17" i="5"/>
  <c r="O17" i="5" s="1"/>
  <c r="A25" i="5"/>
  <c r="O25" i="5" s="1"/>
  <c r="A33" i="5"/>
  <c r="O33" i="5" s="1"/>
  <c r="A35" i="13"/>
  <c r="O35" i="13" s="1"/>
  <c r="A26" i="6"/>
  <c r="O26" i="6" s="1"/>
  <c r="A13" i="6"/>
  <c r="O13" i="6" s="1"/>
  <c r="A19" i="13"/>
  <c r="O19" i="13" s="1"/>
  <c r="A29" i="11"/>
  <c r="O29" i="11" s="1"/>
  <c r="A22" i="11"/>
  <c r="O22" i="11" s="1"/>
  <c r="A38" i="11"/>
  <c r="O38" i="11" s="1"/>
  <c r="A30" i="13"/>
  <c r="O30" i="13" s="1"/>
  <c r="A32" i="13"/>
  <c r="O32" i="13" s="1"/>
  <c r="A42" i="8"/>
  <c r="O42" i="8" s="1"/>
  <c r="A17" i="8"/>
  <c r="O17" i="8" s="1"/>
  <c r="A21" i="8"/>
  <c r="O21" i="8" s="1"/>
  <c r="A25" i="8"/>
  <c r="O25" i="8" s="1"/>
  <c r="A29" i="8"/>
  <c r="O29" i="8" s="1"/>
  <c r="A33" i="8"/>
  <c r="O33" i="8" s="1"/>
  <c r="A37" i="8"/>
  <c r="O37" i="8" s="1"/>
  <c r="A40" i="8"/>
  <c r="O40" i="8" s="1"/>
  <c r="A16" i="8"/>
  <c r="O16" i="8" s="1"/>
  <c r="A20" i="8"/>
  <c r="O20" i="8" s="1"/>
  <c r="A24" i="8"/>
  <c r="O24" i="8" s="1"/>
  <c r="A28" i="8"/>
  <c r="O28" i="8" s="1"/>
  <c r="A32" i="8"/>
  <c r="O32" i="8" s="1"/>
  <c r="A36" i="8"/>
  <c r="O36" i="8" s="1"/>
  <c r="A41" i="8"/>
  <c r="O41" i="8" s="1"/>
  <c r="A33" i="7"/>
  <c r="O33" i="7" s="1"/>
  <c r="A22" i="15"/>
  <c r="O22" i="15" s="1"/>
  <c r="A35" i="15"/>
  <c r="O35" i="15" s="1"/>
  <c r="A23" i="15"/>
  <c r="O23" i="15" s="1"/>
  <c r="A42" i="15"/>
  <c r="O42" i="15" s="1"/>
  <c r="A22" i="10"/>
  <c r="O22" i="10" s="1"/>
  <c r="A22" i="13"/>
  <c r="O22" i="13" s="1"/>
  <c r="A13" i="13"/>
  <c r="O13" i="13" s="1"/>
  <c r="A27" i="13"/>
  <c r="O27" i="13" s="1"/>
  <c r="A31" i="13"/>
  <c r="O31" i="13" s="1"/>
  <c r="A18" i="15"/>
  <c r="O18" i="15" s="1"/>
  <c r="A26" i="15"/>
  <c r="O26" i="15" s="1"/>
  <c r="A31" i="15"/>
  <c r="O31" i="15" s="1"/>
  <c r="A39" i="15"/>
  <c r="O39" i="15" s="1"/>
  <c r="A19" i="15"/>
  <c r="O19" i="15" s="1"/>
  <c r="A27" i="15"/>
  <c r="O27" i="15" s="1"/>
  <c r="A38" i="15"/>
  <c r="O38" i="15" s="1"/>
  <c r="A14" i="13"/>
  <c r="O14" i="13" s="1"/>
  <c r="A18" i="13"/>
  <c r="O18" i="13" s="1"/>
  <c r="A26" i="13"/>
  <c r="O26" i="13" s="1"/>
  <c r="A36" i="13"/>
  <c r="O36" i="13" s="1"/>
  <c r="A15" i="13"/>
  <c r="O15" i="13" s="1"/>
  <c r="A23" i="13"/>
  <c r="O23" i="13" s="1"/>
  <c r="A27" i="12"/>
  <c r="O27" i="12" s="1"/>
  <c r="A24" i="12"/>
  <c r="O24" i="12" s="1"/>
  <c r="A37" i="12"/>
  <c r="O37" i="12" s="1"/>
  <c r="A38" i="12"/>
  <c r="O38" i="12" s="1"/>
  <c r="A16" i="12"/>
  <c r="O16" i="12" s="1"/>
  <c r="A32" i="12"/>
  <c r="O32" i="12" s="1"/>
  <c r="A19" i="12"/>
  <c r="O19" i="12" s="1"/>
  <c r="A35" i="12"/>
  <c r="O35" i="12" s="1"/>
  <c r="A17" i="11"/>
  <c r="O17" i="11" s="1"/>
  <c r="A25" i="11"/>
  <c r="O25" i="11" s="1"/>
  <c r="A33" i="11"/>
  <c r="O33" i="11" s="1"/>
  <c r="A18" i="11"/>
  <c r="O18" i="11" s="1"/>
  <c r="A26" i="11"/>
  <c r="O26" i="11" s="1"/>
  <c r="A34" i="11"/>
  <c r="O34" i="11" s="1"/>
  <c r="A25" i="10"/>
  <c r="O25" i="10" s="1"/>
  <c r="A37" i="10"/>
  <c r="O37" i="10" s="1"/>
  <c r="A14" i="10"/>
  <c r="O14" i="10" s="1"/>
  <c r="A30" i="10"/>
  <c r="O30" i="10" s="1"/>
  <c r="A17" i="10"/>
  <c r="O17" i="10" s="1"/>
  <c r="A33" i="10"/>
  <c r="O33" i="10" s="1"/>
  <c r="A31" i="6"/>
  <c r="O31" i="6" s="1"/>
  <c r="A14" i="6"/>
  <c r="O14" i="6" s="1"/>
  <c r="A22" i="6"/>
  <c r="O22" i="6" s="1"/>
  <c r="A30" i="6"/>
  <c r="O30" i="6" s="1"/>
  <c r="A38" i="6"/>
  <c r="O38" i="6" s="1"/>
  <c r="O16" i="6"/>
  <c r="A23" i="6"/>
  <c r="O23" i="6" s="1"/>
  <c r="A37" i="6"/>
  <c r="O37" i="6" s="1"/>
  <c r="A16" i="9"/>
  <c r="O16" i="9" s="1"/>
  <c r="A20" i="9"/>
  <c r="O20" i="9" s="1"/>
  <c r="A24" i="9"/>
  <c r="O24" i="9" s="1"/>
  <c r="A28" i="9"/>
  <c r="O28" i="9" s="1"/>
  <c r="A32" i="9"/>
  <c r="O32" i="9" s="1"/>
  <c r="A36" i="9"/>
  <c r="O36" i="9" s="1"/>
  <c r="A40" i="9"/>
  <c r="O40" i="9" s="1"/>
  <c r="A15" i="9"/>
  <c r="O15" i="9" s="1"/>
  <c r="A19" i="9"/>
  <c r="O19" i="9" s="1"/>
  <c r="A23" i="9"/>
  <c r="O23" i="9" s="1"/>
  <c r="A27" i="9"/>
  <c r="O27" i="9" s="1"/>
  <c r="A31" i="9"/>
  <c r="O31" i="9" s="1"/>
  <c r="A35" i="9"/>
  <c r="O35" i="9" s="1"/>
  <c r="A42" i="9"/>
  <c r="O42" i="9" s="1"/>
  <c r="O15" i="6"/>
  <c r="A20" i="6"/>
  <c r="O20" i="6" s="1"/>
  <c r="A24" i="6"/>
  <c r="O24" i="6" s="1"/>
  <c r="A28" i="6"/>
  <c r="O28" i="6" s="1"/>
  <c r="A32" i="6"/>
  <c r="O32" i="6" s="1"/>
  <c r="A36" i="6"/>
  <c r="O36" i="6" s="1"/>
  <c r="A17" i="6"/>
  <c r="O17" i="6" s="1"/>
  <c r="A21" i="6"/>
  <c r="O21" i="6" s="1"/>
  <c r="A25" i="6"/>
  <c r="O25" i="6" s="1"/>
  <c r="A29" i="6"/>
  <c r="O29" i="6" s="1"/>
  <c r="A33" i="6"/>
  <c r="O33" i="6" s="1"/>
  <c r="A30" i="3"/>
  <c r="O30" i="3" s="1"/>
  <c r="A19" i="3"/>
  <c r="O19" i="3" s="1"/>
  <c r="A15" i="3"/>
  <c r="O15" i="3" s="1"/>
  <c r="A14" i="3"/>
  <c r="O14" i="3" s="1"/>
  <c r="A18" i="3"/>
  <c r="O18" i="3" s="1"/>
  <c r="A13" i="3"/>
  <c r="O13" i="3" s="1"/>
  <c r="A17" i="3"/>
  <c r="O17" i="3" s="1"/>
  <c r="A29" i="17"/>
  <c r="O29" i="17" s="1"/>
  <c r="A21" i="7"/>
  <c r="O21" i="7" s="1"/>
  <c r="A18" i="7"/>
  <c r="O18" i="7" s="1"/>
  <c r="A14" i="7"/>
  <c r="O14" i="7" s="1"/>
  <c r="A29" i="7"/>
  <c r="O29" i="7" s="1"/>
  <c r="A22" i="7"/>
  <c r="O22" i="7" s="1"/>
  <c r="A30" i="7"/>
  <c r="O30" i="7" s="1"/>
  <c r="A17" i="7"/>
  <c r="O17" i="7" s="1"/>
  <c r="A25" i="7"/>
  <c r="O25" i="7" s="1"/>
  <c r="A36" i="7"/>
  <c r="O36" i="7" s="1"/>
  <c r="A13" i="7"/>
  <c r="O13" i="7" s="1"/>
  <c r="A16" i="7"/>
  <c r="O16" i="7" s="1"/>
  <c r="A20" i="7"/>
  <c r="O20" i="7" s="1"/>
  <c r="A24" i="7"/>
  <c r="O24" i="7" s="1"/>
  <c r="A28" i="7"/>
  <c r="O28" i="7" s="1"/>
  <c r="A32" i="7"/>
  <c r="O32" i="7" s="1"/>
  <c r="A15" i="7"/>
  <c r="O15" i="7" s="1"/>
  <c r="A19" i="7"/>
  <c r="O19" i="7" s="1"/>
  <c r="A23" i="7"/>
  <c r="O23" i="7" s="1"/>
  <c r="A27" i="7"/>
  <c r="O27" i="7" s="1"/>
  <c r="A31" i="7"/>
  <c r="O31" i="7" s="1"/>
  <c r="A35" i="7"/>
  <c r="O35" i="7" s="1"/>
  <c r="A37" i="13"/>
  <c r="O37" i="13" s="1"/>
  <c r="A16" i="13"/>
  <c r="O16" i="13" s="1"/>
  <c r="A20" i="13"/>
  <c r="O20" i="13" s="1"/>
  <c r="A24" i="13"/>
  <c r="O24" i="13" s="1"/>
  <c r="A28" i="13"/>
  <c r="O28" i="13" s="1"/>
  <c r="A34" i="13"/>
  <c r="O34" i="13" s="1"/>
  <c r="A38" i="13"/>
  <c r="O38" i="13" s="1"/>
  <c r="A17" i="13"/>
  <c r="O17" i="13" s="1"/>
  <c r="A21" i="13"/>
  <c r="O21" i="13" s="1"/>
  <c r="A25" i="13"/>
  <c r="O25" i="13" s="1"/>
  <c r="A29" i="13"/>
  <c r="O29" i="13" s="1"/>
  <c r="A33" i="13"/>
  <c r="O33" i="13" s="1"/>
  <c r="A33" i="12"/>
  <c r="O33" i="12" s="1"/>
  <c r="A13" i="11"/>
  <c r="O13" i="11" s="1"/>
  <c r="A19" i="11"/>
  <c r="O19" i="11" s="1"/>
  <c r="A23" i="11"/>
  <c r="O23" i="11" s="1"/>
  <c r="A27" i="11"/>
  <c r="O27" i="11" s="1"/>
  <c r="A31" i="11"/>
  <c r="O31" i="11" s="1"/>
  <c r="A35" i="11"/>
  <c r="O35" i="11" s="1"/>
  <c r="A14" i="11"/>
  <c r="O14" i="11" s="1"/>
  <c r="A15" i="11"/>
  <c r="O15" i="11" s="1"/>
  <c r="A16" i="11"/>
  <c r="O16" i="11" s="1"/>
  <c r="A20" i="11"/>
  <c r="O20" i="11" s="1"/>
  <c r="A24" i="11"/>
  <c r="O24" i="11" s="1"/>
  <c r="A28" i="11"/>
  <c r="O28" i="11" s="1"/>
  <c r="A32" i="11"/>
  <c r="O32" i="11" s="1"/>
  <c r="A36" i="11"/>
  <c r="O36" i="11" s="1"/>
  <c r="A30" i="17"/>
  <c r="O30" i="17" s="1"/>
  <c r="A41" i="9"/>
  <c r="O41" i="9" s="1"/>
  <c r="A40" i="17"/>
  <c r="O40" i="17" s="1"/>
  <c r="A34" i="5"/>
  <c r="O34" i="5" s="1"/>
  <c r="A32" i="3"/>
  <c r="O32" i="3" s="1"/>
  <c r="A14" i="15"/>
  <c r="O14" i="15" s="1"/>
  <c r="A16" i="15"/>
  <c r="O16" i="15" s="1"/>
  <c r="A20" i="15"/>
  <c r="O20" i="15" s="1"/>
  <c r="A24" i="15"/>
  <c r="O24" i="15" s="1"/>
  <c r="A28" i="15"/>
  <c r="O28" i="15" s="1"/>
  <c r="A30" i="15"/>
  <c r="O30" i="15" s="1"/>
  <c r="A33" i="15"/>
  <c r="O33" i="15" s="1"/>
  <c r="A37" i="15"/>
  <c r="O37" i="15" s="1"/>
  <c r="A17" i="15"/>
  <c r="O17" i="15" s="1"/>
  <c r="A21" i="15"/>
  <c r="O21" i="15" s="1"/>
  <c r="A25" i="15"/>
  <c r="O25" i="15" s="1"/>
  <c r="A32" i="15"/>
  <c r="O32" i="15" s="1"/>
  <c r="A36" i="15"/>
  <c r="O36" i="15" s="1"/>
  <c r="A40" i="15"/>
  <c r="O40" i="15" s="1"/>
  <c r="A20" i="12"/>
  <c r="O20" i="12" s="1"/>
  <c r="A28" i="12"/>
  <c r="O28" i="12" s="1"/>
  <c r="A36" i="12"/>
  <c r="O36" i="12" s="1"/>
  <c r="A13" i="12"/>
  <c r="O13" i="12" s="1"/>
  <c r="A23" i="12"/>
  <c r="O23" i="12" s="1"/>
  <c r="A31" i="12"/>
  <c r="O31" i="12" s="1"/>
  <c r="A15" i="12"/>
  <c r="O15" i="12" s="1"/>
  <c r="A18" i="12"/>
  <c r="O18" i="12" s="1"/>
  <c r="A22" i="12"/>
  <c r="O22" i="12" s="1"/>
  <c r="A26" i="12"/>
  <c r="O26" i="12" s="1"/>
  <c r="A30" i="12"/>
  <c r="O30" i="12" s="1"/>
  <c r="A34" i="12"/>
  <c r="O34" i="12" s="1"/>
  <c r="A17" i="12"/>
  <c r="O17" i="12" s="1"/>
  <c r="A21" i="12"/>
  <c r="O21" i="12" s="1"/>
  <c r="A25" i="12"/>
  <c r="O25" i="12" s="1"/>
  <c r="A29" i="12"/>
  <c r="O29" i="12" s="1"/>
  <c r="A22" i="3"/>
  <c r="O22" i="3" s="1"/>
  <c r="A29" i="3"/>
  <c r="O29" i="3" s="1"/>
  <c r="A25" i="3"/>
  <c r="O25" i="3" s="1"/>
  <c r="A26" i="3"/>
  <c r="O26" i="3" s="1"/>
  <c r="A13" i="5"/>
  <c r="O13" i="5" s="1"/>
  <c r="A18" i="5"/>
  <c r="O18" i="5" s="1"/>
  <c r="A24" i="5"/>
  <c r="O24" i="5" s="1"/>
  <c r="A30" i="5"/>
  <c r="O30" i="5" s="1"/>
  <c r="A14" i="5"/>
  <c r="O14" i="5" s="1"/>
  <c r="A15" i="5"/>
  <c r="O15" i="5" s="1"/>
  <c r="A19" i="5"/>
  <c r="O19" i="5" s="1"/>
  <c r="A23" i="5"/>
  <c r="O23" i="5" s="1"/>
  <c r="A27" i="5"/>
  <c r="O27" i="5" s="1"/>
  <c r="A31" i="5"/>
  <c r="O31" i="5" s="1"/>
  <c r="A35" i="5"/>
  <c r="O35" i="5" s="1"/>
  <c r="A28" i="5"/>
  <c r="O28" i="5" s="1"/>
  <c r="A16" i="3"/>
  <c r="O16" i="3" s="1"/>
  <c r="A20" i="3"/>
  <c r="O20" i="3" s="1"/>
  <c r="A24" i="3"/>
  <c r="O24" i="3" s="1"/>
  <c r="A28" i="3"/>
  <c r="O28" i="3" s="1"/>
  <c r="A23" i="3"/>
  <c r="O23" i="3" s="1"/>
  <c r="A27" i="3"/>
  <c r="O27" i="3" s="1"/>
  <c r="A31" i="3"/>
  <c r="O31" i="3" s="1"/>
  <c r="A18" i="10"/>
  <c r="O18" i="10" s="1"/>
  <c r="A26" i="10"/>
  <c r="O26" i="10" s="1"/>
  <c r="A34" i="10"/>
  <c r="O34" i="10" s="1"/>
  <c r="A21" i="10"/>
  <c r="O21" i="10" s="1"/>
  <c r="A29" i="10"/>
  <c r="O29" i="10" s="1"/>
  <c r="A35" i="10"/>
  <c r="O35" i="10" s="1"/>
  <c r="A13" i="10"/>
  <c r="O13" i="10" s="1"/>
  <c r="A16" i="10"/>
  <c r="O16" i="10" s="1"/>
  <c r="A20" i="10"/>
  <c r="O20" i="10" s="1"/>
  <c r="A24" i="10"/>
  <c r="O24" i="10" s="1"/>
  <c r="A28" i="10"/>
  <c r="O28" i="10" s="1"/>
  <c r="A32" i="10"/>
  <c r="O32" i="10" s="1"/>
  <c r="A36" i="10"/>
  <c r="O36" i="10" s="1"/>
  <c r="A15" i="10"/>
  <c r="O15" i="10" s="1"/>
  <c r="A19" i="10"/>
  <c r="O19" i="10" s="1"/>
  <c r="A23" i="10"/>
  <c r="O23" i="10" s="1"/>
  <c r="A27" i="10"/>
  <c r="O27" i="10" s="1"/>
  <c r="A31" i="10"/>
  <c r="O31" i="10" s="1"/>
  <c r="A19" i="17"/>
  <c r="O19" i="17" s="1"/>
  <c r="A38" i="17"/>
  <c r="O38" i="17" s="1"/>
  <c r="A24" i="17"/>
  <c r="O24" i="17" s="1"/>
  <c r="A37" i="17"/>
  <c r="O37" i="17" s="1"/>
  <c r="O13" i="17"/>
  <c r="A23" i="17"/>
  <c r="O23" i="17" s="1"/>
  <c r="A34" i="17"/>
  <c r="O34" i="17" s="1"/>
  <c r="A20" i="17"/>
  <c r="O20" i="17" s="1"/>
  <c r="A27" i="17"/>
  <c r="O27" i="17" s="1"/>
  <c r="A33" i="17"/>
  <c r="O33" i="17" s="1"/>
  <c r="A41" i="17"/>
  <c r="O41" i="17" s="1"/>
  <c r="O14" i="17"/>
  <c r="A17" i="17"/>
  <c r="O17" i="17" s="1"/>
  <c r="A21" i="17"/>
  <c r="O21" i="17" s="1"/>
  <c r="A25" i="17"/>
  <c r="O25" i="17" s="1"/>
  <c r="A32" i="17"/>
  <c r="O32" i="17" s="1"/>
  <c r="A36" i="17"/>
  <c r="O36" i="17" s="1"/>
  <c r="A15" i="17"/>
  <c r="O15" i="17" s="1"/>
  <c r="A18" i="17"/>
  <c r="O18" i="17" s="1"/>
  <c r="A22" i="17"/>
  <c r="O22" i="17" s="1"/>
  <c r="A26" i="17"/>
  <c r="O26" i="17" s="1"/>
  <c r="A28" i="17"/>
  <c r="O28" i="17" s="1"/>
  <c r="A31" i="17"/>
  <c r="O31" i="17" s="1"/>
  <c r="A35" i="17"/>
  <c r="O35" i="17" s="1"/>
  <c r="A39" i="17"/>
  <c r="O39" i="17" s="1"/>
</calcChain>
</file>

<file path=xl/sharedStrings.xml><?xml version="1.0" encoding="utf-8"?>
<sst xmlns="http://schemas.openxmlformats.org/spreadsheetml/2006/main" count="781" uniqueCount="174">
  <si>
    <t>вид документа</t>
  </si>
  <si>
    <t>кто проводит</t>
  </si>
  <si>
    <t>название</t>
  </si>
  <si>
    <t>дата</t>
  </si>
  <si>
    <t>место проведения</t>
  </si>
  <si>
    <t>ПРОТОКОЛ</t>
  </si>
  <si>
    <t>Федерация гиревого спорта Волгоградской области</t>
  </si>
  <si>
    <t>команда</t>
  </si>
  <si>
    <t>гири</t>
  </si>
  <si>
    <t>вес</t>
  </si>
  <si>
    <t>коофициент</t>
  </si>
  <si>
    <t>разряды</t>
  </si>
  <si>
    <t>до 53 кг</t>
  </si>
  <si>
    <t>-</t>
  </si>
  <si>
    <t>до 58 кг</t>
  </si>
  <si>
    <t>до 63 кг</t>
  </si>
  <si>
    <t>до 68 кг</t>
  </si>
  <si>
    <t>до 73 кг</t>
  </si>
  <si>
    <t>свыше 73 кг</t>
  </si>
  <si>
    <t>до 48 кг</t>
  </si>
  <si>
    <t>гири 24кг</t>
  </si>
  <si>
    <t>гири 16кг</t>
  </si>
  <si>
    <t>МСМК</t>
  </si>
  <si>
    <t>МС</t>
  </si>
  <si>
    <t>КМС</t>
  </si>
  <si>
    <t>1взр</t>
  </si>
  <si>
    <t>2взр</t>
  </si>
  <si>
    <t>3взр</t>
  </si>
  <si>
    <t>1юн</t>
  </si>
  <si>
    <t>2юн</t>
  </si>
  <si>
    <t>3юн</t>
  </si>
  <si>
    <t>Вес</t>
  </si>
  <si>
    <t>гири 32кг</t>
  </si>
  <si>
    <t>до 78 кг</t>
  </si>
  <si>
    <t>до 85 кг</t>
  </si>
  <si>
    <t>свыше 85 кг</t>
  </si>
  <si>
    <t>до 95 кг</t>
  </si>
  <si>
    <t>свыше 95 кг</t>
  </si>
  <si>
    <t>место</t>
  </si>
  <si>
    <t>смена</t>
  </si>
  <si>
    <t>помост</t>
  </si>
  <si>
    <t>фамилия Имя</t>
  </si>
  <si>
    <t>г/рожд.</t>
  </si>
  <si>
    <t>разряд</t>
  </si>
  <si>
    <t>лич/вес</t>
  </si>
  <si>
    <t>толчок</t>
  </si>
  <si>
    <t>рывок</t>
  </si>
  <si>
    <t>сумма</t>
  </si>
  <si>
    <t>очки</t>
  </si>
  <si>
    <t>тренер</t>
  </si>
  <si>
    <t>в/разряд</t>
  </si>
  <si>
    <t>ком/оч.</t>
  </si>
  <si>
    <t>главный судья</t>
  </si>
  <si>
    <t>главный секретарь:</t>
  </si>
  <si>
    <t>главный судья:</t>
  </si>
  <si>
    <t>главный секретарь</t>
  </si>
  <si>
    <t>Исрапилов Ш.К. (1кат.)</t>
  </si>
  <si>
    <t>1юн.</t>
  </si>
  <si>
    <t>2юн.</t>
  </si>
  <si>
    <t>3юн.</t>
  </si>
  <si>
    <t>весовая категория</t>
  </si>
  <si>
    <t xml:space="preserve">коофициенты </t>
  </si>
  <si>
    <t>можно менять</t>
  </si>
  <si>
    <t>жёлтые ячейки можно менять, в протоколе на всех страницах само всё поиеняется</t>
  </si>
  <si>
    <t>до 48 кг ДЦ</t>
  </si>
  <si>
    <t>до 53 кг ДЦ</t>
  </si>
  <si>
    <t>до 58 кг ДЦ</t>
  </si>
  <si>
    <t>до 63 кг ДЦ</t>
  </si>
  <si>
    <t>до 68 кг ДЦ</t>
  </si>
  <si>
    <t>до 73 кг ДЦ</t>
  </si>
  <si>
    <t>свыше 73 кг ДЦ</t>
  </si>
  <si>
    <t>до 78 кг ДЦ</t>
  </si>
  <si>
    <t>до 85 кг ДЦ</t>
  </si>
  <si>
    <t>свыше 85 кг ДЦ</t>
  </si>
  <si>
    <t>до 95 кг ДЦ</t>
  </si>
  <si>
    <t>свыше 95 кг ДЦ</t>
  </si>
  <si>
    <t>до 48 кг ЖЕН</t>
  </si>
  <si>
    <t>до 53 кг ЖЕН</t>
  </si>
  <si>
    <t>до 58 кг ЖЕН</t>
  </si>
  <si>
    <t>до 63 кг ЖЕН</t>
  </si>
  <si>
    <t>свыше 63 кг ЖЕН</t>
  </si>
  <si>
    <t>до 68 кг ЖЕН</t>
  </si>
  <si>
    <t>свыше 68 кг ЖЕН</t>
  </si>
  <si>
    <t>командные очки</t>
  </si>
  <si>
    <t>кооф</t>
  </si>
  <si>
    <t>весовые категории на листах вносить точно, как в таблице разрядов, для точного отображения и подсчета</t>
  </si>
  <si>
    <t>Ленинск</t>
  </si>
  <si>
    <t>Мещеряков Владимир</t>
  </si>
  <si>
    <t>Волжский</t>
  </si>
  <si>
    <t>Короткий Богдан</t>
  </si>
  <si>
    <t>Гордов Захар</t>
  </si>
  <si>
    <t>Пенской Максим</t>
  </si>
  <si>
    <t>Николаенко Илья</t>
  </si>
  <si>
    <t>Николаев Михаил</t>
  </si>
  <si>
    <t>до 48 кг КАДЕТЫ</t>
  </si>
  <si>
    <t>до 38 кг КАДЕТЫ</t>
  </si>
  <si>
    <t>Палласовка</t>
  </si>
  <si>
    <t>свыше 48 кг КАДЕТЫ</t>
  </si>
  <si>
    <t>Туркевич Вячеслав</t>
  </si>
  <si>
    <t>Сабинин Артем</t>
  </si>
  <si>
    <t>до 45 кг ДЕВОЧКИ</t>
  </si>
  <si>
    <t>Ольшанская Ксения</t>
  </si>
  <si>
    <t>Сергеева Анна</t>
  </si>
  <si>
    <t>Власова Анна</t>
  </si>
  <si>
    <t>Червенецкий Данил</t>
  </si>
  <si>
    <t>Ященко Олег</t>
  </si>
  <si>
    <t>Мальцев Никита</t>
  </si>
  <si>
    <t>Буркина Ксения</t>
  </si>
  <si>
    <t>Мещеряков Никита</t>
  </si>
  <si>
    <t>Власова Тамара</t>
  </si>
  <si>
    <t>Сизов Владислав</t>
  </si>
  <si>
    <t>Яваев Максим</t>
  </si>
  <si>
    <t>Знаменск</t>
  </si>
  <si>
    <t>Бирюков С.Н.</t>
  </si>
  <si>
    <t>Вачеишвили Надар</t>
  </si>
  <si>
    <t>Олейников Д.А</t>
  </si>
  <si>
    <t xml:space="preserve">Команда </t>
  </si>
  <si>
    <t>св73</t>
  </si>
  <si>
    <t>58д</t>
  </si>
  <si>
    <t>св58д</t>
  </si>
  <si>
    <t>Макс1</t>
  </si>
  <si>
    <t>макс2</t>
  </si>
  <si>
    <t>макс3</t>
  </si>
  <si>
    <t>макс4</t>
  </si>
  <si>
    <t>макс5</t>
  </si>
  <si>
    <t>макс6</t>
  </si>
  <si>
    <t>максД1</t>
  </si>
  <si>
    <t>максД2</t>
  </si>
  <si>
    <t>ИТОГО</t>
  </si>
  <si>
    <t>г. Волжский ДЮШС "Русинка"</t>
  </si>
  <si>
    <t>Киреева Полина</t>
  </si>
  <si>
    <t>д</t>
  </si>
  <si>
    <t>Паутова Ирина</t>
  </si>
  <si>
    <t>Семенихин Егор</t>
  </si>
  <si>
    <t>Буланов Семён</t>
  </si>
  <si>
    <t>Драчёва Анастасия</t>
  </si>
  <si>
    <t>Сизов Данил</t>
  </si>
  <si>
    <t>Толмачёв Евгений</t>
  </si>
  <si>
    <t>Орлов Иван</t>
  </si>
  <si>
    <t>Андреев Виктор</t>
  </si>
  <si>
    <t>Кувакина Арина</t>
  </si>
  <si>
    <t>Кириллов Василий</t>
  </si>
  <si>
    <t>Андреева Надежда</t>
  </si>
  <si>
    <t>Телятникова Анна</t>
  </si>
  <si>
    <t>Павлов Данил</t>
  </si>
  <si>
    <t>Лазарев Александр</t>
  </si>
  <si>
    <t>Иванов Никита</t>
  </si>
  <si>
    <t>Мясников Дмирий</t>
  </si>
  <si>
    <t>Грачёв Роман</t>
  </si>
  <si>
    <t xml:space="preserve">Цаприлов Евгений </t>
  </si>
  <si>
    <t>Малий Илья</t>
  </si>
  <si>
    <t xml:space="preserve">Чуйко Никита </t>
  </si>
  <si>
    <t>Пухальский Игорь</t>
  </si>
  <si>
    <t>Ким Григорий</t>
  </si>
  <si>
    <t>Козлов Данила</t>
  </si>
  <si>
    <t>Адов Антон</t>
  </si>
  <si>
    <t>Сицкая Дарья</t>
  </si>
  <si>
    <t>Климов Алексей</t>
  </si>
  <si>
    <t>Ким Роман</t>
  </si>
  <si>
    <t>Базаев Расул</t>
  </si>
  <si>
    <t>Олейник Максим</t>
  </si>
  <si>
    <t xml:space="preserve">Вачеишвили Надар </t>
  </si>
  <si>
    <t>Первенство ДЮЦ "Русинка" по гиревому спорту среди юношей и девушек</t>
  </si>
  <si>
    <t>17 февраля 2018 г.</t>
  </si>
  <si>
    <t>Суичмезов Л.Б</t>
  </si>
  <si>
    <t>Исрапилов Ш.К</t>
  </si>
  <si>
    <t>Левшина З.В</t>
  </si>
  <si>
    <t>Девушки</t>
  </si>
  <si>
    <t>до 58 девушки</t>
  </si>
  <si>
    <t>свыше 58 кг Девушки</t>
  </si>
  <si>
    <t>до 48 кг юноши</t>
  </si>
  <si>
    <t>до 53 кг юноши</t>
  </si>
  <si>
    <t>до 58 кг юноши</t>
  </si>
  <si>
    <t>до 63 кг юноши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</si>
</sst>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rgb="FFC00000"/>
      <name val="Calibri"/>
      <family val="2"/>
      <charset val="204"/>
      <scheme val="minor"/>
    </font>
    <font>
      <b/>
      <i/>
      <sz val="20"/>
      <color rgb="FFC00000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CE3"/>
        <bgColor indexed="64"/>
      </patternFill>
    </fill>
    <fill>
      <patternFill patternType="solid">
        <fgColor rgb="FF2D12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3" borderId="0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7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2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 vertical="center"/>
    </xf>
    <xf numFmtId="0" fontId="5" fillId="7" borderId="11" xfId="1" applyFont="1" applyFill="1" applyBorder="1" applyAlignment="1">
      <alignment horizontal="center" vertical="center"/>
    </xf>
    <xf numFmtId="0" fontId="5" fillId="8" borderId="10" xfId="1" applyFont="1" applyFill="1" applyBorder="1" applyAlignment="1">
      <alignment horizontal="center" vertical="center"/>
    </xf>
    <xf numFmtId="0" fontId="5" fillId="8" borderId="11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/>
    <xf numFmtId="0" fontId="10" fillId="7" borderId="13" xfId="1" applyFill="1" applyBorder="1"/>
    <xf numFmtId="0" fontId="10" fillId="7" borderId="5" xfId="1" applyFill="1" applyBorder="1"/>
    <xf numFmtId="0" fontId="10" fillId="7" borderId="6" xfId="1" applyFill="1" applyBorder="1"/>
    <xf numFmtId="0" fontId="10" fillId="8" borderId="5" xfId="1" applyFill="1" applyBorder="1"/>
    <xf numFmtId="0" fontId="10" fillId="8" borderId="6" xfId="1" applyFill="1" applyBorder="1"/>
    <xf numFmtId="0" fontId="11" fillId="0" borderId="0" xfId="1" applyFont="1" applyBorder="1"/>
    <xf numFmtId="0" fontId="11" fillId="0" borderId="0" xfId="1" applyFont="1"/>
    <xf numFmtId="0" fontId="13" fillId="0" borderId="0" xfId="1" applyFont="1"/>
    <xf numFmtId="0" fontId="10" fillId="7" borderId="15" xfId="1" applyFill="1" applyBorder="1"/>
    <xf numFmtId="0" fontId="10" fillId="7" borderId="1" xfId="1" applyFill="1" applyBorder="1"/>
    <xf numFmtId="0" fontId="10" fillId="7" borderId="7" xfId="1" applyFill="1" applyBorder="1"/>
    <xf numFmtId="0" fontId="10" fillId="8" borderId="1" xfId="1" applyFill="1" applyBorder="1"/>
    <xf numFmtId="0" fontId="10" fillId="8" borderId="7" xfId="1" applyFill="1" applyBorder="1"/>
    <xf numFmtId="0" fontId="10" fillId="7" borderId="17" xfId="1" applyFill="1" applyBorder="1"/>
    <xf numFmtId="0" fontId="10" fillId="7" borderId="8" xfId="1" applyFill="1" applyBorder="1"/>
    <xf numFmtId="0" fontId="10" fillId="7" borderId="9" xfId="1" applyFill="1" applyBorder="1"/>
    <xf numFmtId="0" fontId="10" fillId="8" borderId="8" xfId="1" applyFill="1" applyBorder="1"/>
    <xf numFmtId="0" fontId="10" fillId="8" borderId="9" xfId="1" applyFill="1" applyBorder="1"/>
    <xf numFmtId="0" fontId="10" fillId="0" borderId="0" xfId="1" applyBorder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2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0" fillId="0" borderId="1" xfId="0" applyBorder="1"/>
    <xf numFmtId="0" fontId="2" fillId="3" borderId="0" xfId="0" applyFont="1" applyFill="1" applyBorder="1" applyAlignment="1">
      <alignment horizontal="center"/>
    </xf>
    <xf numFmtId="0" fontId="19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selection activeCell="D3" sqref="D3"/>
    </sheetView>
  </sheetViews>
  <sheetFormatPr defaultRowHeight="15" x14ac:dyDescent="0.25"/>
  <cols>
    <col min="1" max="1" width="6.42578125" customWidth="1"/>
    <col min="2" max="2" width="6.5703125" bestFit="1" customWidth="1"/>
    <col min="3" max="3" width="7.5703125" bestFit="1" customWidth="1"/>
    <col min="4" max="4" width="19.5703125" customWidth="1"/>
    <col min="5" max="5" width="8" bestFit="1" customWidth="1"/>
    <col min="6" max="6" width="7.28515625" bestFit="1" customWidth="1"/>
    <col min="7" max="7" width="14.7109375" customWidth="1"/>
    <col min="8" max="8" width="8.140625" bestFit="1" customWidth="1"/>
    <col min="9" max="9" width="5.140625" bestFit="1" customWidth="1"/>
    <col min="10" max="10" width="7.28515625" bestFit="1" customWidth="1"/>
    <col min="11" max="11" width="6.42578125" bestFit="1" customWidth="1"/>
    <col min="12" max="12" width="7.5703125" bestFit="1" customWidth="1"/>
    <col min="13" max="13" width="6.42578125" bestFit="1" customWidth="1"/>
    <col min="16" max="16" width="5.28515625" bestFit="1" customWidth="1"/>
    <col min="18" max="18" width="27.85546875" customWidth="1"/>
  </cols>
  <sheetData>
    <row r="1" spans="1:25" x14ac:dyDescent="0.25">
      <c r="E1" s="10"/>
      <c r="F1" s="10" t="str">
        <f>титульная!$D$3</f>
        <v>Федерация гиревого спорта Волгоградской области</v>
      </c>
    </row>
    <row r="2" spans="1:25" ht="28.5" x14ac:dyDescent="0.45">
      <c r="G2" s="9" t="str">
        <f>титульная!$D$2</f>
        <v>ПРОТОКОЛ</v>
      </c>
    </row>
    <row r="3" spans="1:25" ht="18.75" x14ac:dyDescent="0.3">
      <c r="D3" s="12" t="str">
        <f>титульная!D4</f>
        <v>Первенство ДЮЦ "Русинка" по гиревому спорту среди юношей и девушек</v>
      </c>
    </row>
    <row r="5" spans="1:25" x14ac:dyDescent="0.25">
      <c r="A5" s="11"/>
      <c r="B5" s="11" t="str">
        <f>титульная!$D$5</f>
        <v>17 февраля 2018 г.</v>
      </c>
      <c r="K5" s="7" t="s">
        <v>8</v>
      </c>
      <c r="L5" s="7" t="s">
        <v>22</v>
      </c>
      <c r="M5" s="7" t="s">
        <v>23</v>
      </c>
      <c r="N5" s="7" t="s">
        <v>24</v>
      </c>
    </row>
    <row r="6" spans="1:25" x14ac:dyDescent="0.25">
      <c r="A6" s="11"/>
      <c r="B6" s="11" t="str">
        <f>титульная!$D$6</f>
        <v>г. Волжский ДЮШС "Русинка"</v>
      </c>
      <c r="K6" s="7">
        <v>32</v>
      </c>
      <c r="L6" s="8">
        <f>SUMIF(титульная!$G$13:$G$45,$E$9,титульная!H$13:H$45)</f>
        <v>1000</v>
      </c>
      <c r="M6" s="8">
        <f>SUMIF(титульная!$G$13:$G$45,$E$9,титульная!I$13:I$45)</f>
        <v>1000</v>
      </c>
      <c r="N6" s="8">
        <f>SUMIF(титульная!$G$13:$G$45,$E$9,титульная!J$13:J$45)</f>
        <v>1000</v>
      </c>
    </row>
    <row r="7" spans="1:25" x14ac:dyDescent="0.25">
      <c r="K7" s="7"/>
      <c r="L7" s="7">
        <v>1</v>
      </c>
      <c r="M7" s="7">
        <v>2</v>
      </c>
      <c r="N7" s="7">
        <v>3</v>
      </c>
    </row>
    <row r="8" spans="1:25" x14ac:dyDescent="0.25">
      <c r="K8" s="7">
        <v>24</v>
      </c>
      <c r="L8" s="8">
        <f>SUMIF(титульная!$G$13:$G$45,$E$9,титульная!K$13:K$45)</f>
        <v>1000</v>
      </c>
      <c r="M8" s="8">
        <f>SUMIF(титульная!$G$13:$G$45,$E$9,титульная!L$13:L$45)</f>
        <v>1000</v>
      </c>
      <c r="N8" s="8">
        <f>SUMIF(титульная!$G$13:$G$45,$E$9,титульная!M$13:M$45)</f>
        <v>1000</v>
      </c>
    </row>
    <row r="9" spans="1:25" ht="26.25" x14ac:dyDescent="0.4">
      <c r="B9" s="13" t="s">
        <v>60</v>
      </c>
      <c r="E9" s="20" t="s">
        <v>19</v>
      </c>
      <c r="K9" s="7"/>
      <c r="L9" s="7" t="s">
        <v>57</v>
      </c>
      <c r="M9" s="7" t="s">
        <v>58</v>
      </c>
      <c r="N9" s="7" t="s">
        <v>59</v>
      </c>
    </row>
    <row r="10" spans="1:25" x14ac:dyDescent="0.25">
      <c r="K10" s="7">
        <v>16</v>
      </c>
      <c r="L10" s="8">
        <f>SUMIF(титульная!$G$13:$G$45,$E$9,титульная!N$13:N$45)</f>
        <v>110</v>
      </c>
      <c r="M10" s="8">
        <f>SUMIF(титульная!$G$13:$G$45,$E$9,титульная!O$13:O$45)</f>
        <v>75</v>
      </c>
      <c r="N10" s="8">
        <f>SUMIF(титульная!$G$13:$G$45,$E$9,титульная!P$13:P$45)</f>
        <v>50</v>
      </c>
    </row>
    <row r="12" spans="1:25" x14ac:dyDescent="0.25">
      <c r="A12" s="6" t="s">
        <v>38</v>
      </c>
      <c r="B12" s="6" t="s">
        <v>39</v>
      </c>
      <c r="C12" s="6" t="s">
        <v>40</v>
      </c>
      <c r="D12" s="6" t="s">
        <v>41</v>
      </c>
      <c r="E12" s="6" t="s">
        <v>42</v>
      </c>
      <c r="F12" s="6" t="s">
        <v>43</v>
      </c>
      <c r="G12" s="6" t="s">
        <v>7</v>
      </c>
      <c r="H12" s="6" t="s">
        <v>44</v>
      </c>
      <c r="I12" s="6" t="s">
        <v>8</v>
      </c>
      <c r="J12" s="6" t="s">
        <v>45</v>
      </c>
      <c r="K12" s="6" t="s">
        <v>38</v>
      </c>
      <c r="L12" s="6" t="s">
        <v>46</v>
      </c>
      <c r="M12" s="6" t="s">
        <v>38</v>
      </c>
      <c r="N12" s="6" t="s">
        <v>47</v>
      </c>
      <c r="O12" s="6" t="s">
        <v>50</v>
      </c>
      <c r="P12" s="6" t="s">
        <v>48</v>
      </c>
      <c r="Q12" s="6" t="s">
        <v>51</v>
      </c>
      <c r="R12" s="6" t="s">
        <v>49</v>
      </c>
      <c r="S12" s="26" t="s">
        <v>84</v>
      </c>
      <c r="T12" s="26" t="s">
        <v>45</v>
      </c>
      <c r="U12" s="26" t="s">
        <v>46</v>
      </c>
      <c r="V12">
        <v>16</v>
      </c>
      <c r="W12">
        <v>24</v>
      </c>
      <c r="X12">
        <v>32</v>
      </c>
      <c r="Y12" t="s">
        <v>47</v>
      </c>
    </row>
    <row r="13" spans="1:25" x14ac:dyDescent="0.25">
      <c r="A13" s="8">
        <f>RANK(Y13,Y$13:Y$44)</f>
        <v>1</v>
      </c>
      <c r="B13" s="21"/>
      <c r="C13" s="21"/>
      <c r="D13" s="22"/>
      <c r="E13" s="21"/>
      <c r="F13" s="21"/>
      <c r="G13" s="23"/>
      <c r="H13" s="21"/>
      <c r="I13" s="21"/>
      <c r="J13" s="24"/>
      <c r="K13" s="7" t="e">
        <f>RANK(J13,J$13:J$44)</f>
        <v>#N/A</v>
      </c>
      <c r="L13" s="24"/>
      <c r="M13" s="7" t="e">
        <f>RANK(L13,L$13:L$44)</f>
        <v>#N/A</v>
      </c>
      <c r="N13" s="27">
        <f>J13+L13/2</f>
        <v>0</v>
      </c>
      <c r="O13" s="7" t="str">
        <f>IF(I13=$V$12,V13,IF(I13=$W$12,W13,IF(I13=$X$12,X13,"-")))</f>
        <v>-</v>
      </c>
      <c r="P13" s="7">
        <f>N13*S13</f>
        <v>0</v>
      </c>
      <c r="Q13" s="7">
        <f>SUMIF(титульная!C$28:C$94,A13,титульная!D$28:D$94)</f>
        <v>20</v>
      </c>
      <c r="R13" s="2"/>
      <c r="S13">
        <f>SUMIF(титульная!$C$11:$C$25,I13,титульная!$D$11:$D$25)</f>
        <v>0</v>
      </c>
      <c r="T13">
        <f>J13*S13</f>
        <v>0</v>
      </c>
      <c r="U13">
        <f>L13*S13</f>
        <v>0</v>
      </c>
      <c r="V13" t="str">
        <f t="shared" ref="V13:V28" si="0">IF($N13&lt;=$N$10,"-",IF($N13&lt;=$M$10,$N$9,IF($N13&lt;=$L$10,$M$9,$L$9)))</f>
        <v>-</v>
      </c>
      <c r="W13" t="str">
        <f>IF($N13&lt;=$N$8,"-",IF($N13&lt;=$M$8,$N$7,IF($N13&lt;=$L$8,$M$7,$L$7)))</f>
        <v>-</v>
      </c>
      <c r="X13" t="str">
        <f>IF($N13&lt;=$N$6,"-",IF($N13&lt;=$M$6,$N$5,IF($N13&lt;=$L$6,$M$5,$L$5)))</f>
        <v>-</v>
      </c>
      <c r="Y13">
        <f>P13+(1-H13)</f>
        <v>1</v>
      </c>
    </row>
    <row r="14" spans="1:25" x14ac:dyDescent="0.25">
      <c r="A14" s="8">
        <f t="shared" ref="A14:A44" si="1">RANK(Y14,Y$13:Y$44)</f>
        <v>1</v>
      </c>
      <c r="B14" s="21"/>
      <c r="C14" s="21"/>
      <c r="D14" s="22"/>
      <c r="E14" s="21"/>
      <c r="F14" s="21"/>
      <c r="G14" s="23"/>
      <c r="H14" s="21"/>
      <c r="I14" s="21"/>
      <c r="J14" s="24"/>
      <c r="K14" s="7" t="e">
        <f t="shared" ref="K14:K44" si="2">RANK(J14,J$13:J$44)</f>
        <v>#N/A</v>
      </c>
      <c r="L14" s="24"/>
      <c r="M14" s="7" t="e">
        <f t="shared" ref="M14:M44" si="3">RANK(L14,L$13:L$44)</f>
        <v>#N/A</v>
      </c>
      <c r="N14" s="27">
        <f t="shared" ref="N14:N44" si="4">J14+L14/2</f>
        <v>0</v>
      </c>
      <c r="O14" s="7" t="str">
        <f t="shared" ref="O14:O44" si="5">IF(I14=$V$12,V14,IF(I14=$W$12,W14,IF(I14=$X$12,X14,"-")))</f>
        <v>-</v>
      </c>
      <c r="P14" s="7">
        <f t="shared" ref="P14:P44" si="6">N14*S14</f>
        <v>0</v>
      </c>
      <c r="Q14" s="7">
        <f>SUMIF(титульная!C$28:C$94,A14,титульная!D$28:D$94)</f>
        <v>20</v>
      </c>
      <c r="R14" s="2"/>
      <c r="S14">
        <f>SUMIF(титульная!$C$11:$C$25,I14,титульная!$D$11:$D$25)</f>
        <v>0</v>
      </c>
      <c r="T14">
        <f t="shared" ref="T14:T44" si="7">J14*S14</f>
        <v>0</v>
      </c>
      <c r="U14">
        <f t="shared" ref="U14:U44" si="8">L14*S14</f>
        <v>0</v>
      </c>
      <c r="V14" t="str">
        <f t="shared" si="0"/>
        <v>-</v>
      </c>
      <c r="W14" t="str">
        <f t="shared" ref="W14:W44" si="9">IF($N14&lt;=$N$8,"-",IF($N14&lt;=$M$8,$N$7,IF($N14&lt;=$L$8,$M$7,$L$7)))</f>
        <v>-</v>
      </c>
      <c r="X14" t="str">
        <f t="shared" ref="X14:X44" si="10">IF($N14&lt;=$N$6,"-",IF($N14&lt;=$M$6,$N$5,IF($N14&lt;=$L$6,$M$5,$L$5)))</f>
        <v>-</v>
      </c>
      <c r="Y14">
        <f t="shared" ref="Y14:Y44" si="11">P14+(1-H14)</f>
        <v>1</v>
      </c>
    </row>
    <row r="15" spans="1:25" x14ac:dyDescent="0.25">
      <c r="A15" s="8">
        <f t="shared" si="1"/>
        <v>1</v>
      </c>
      <c r="B15" s="21"/>
      <c r="C15" s="21"/>
      <c r="D15" s="22"/>
      <c r="E15" s="21"/>
      <c r="F15" s="21"/>
      <c r="G15" s="23"/>
      <c r="H15" s="21"/>
      <c r="I15" s="21"/>
      <c r="J15" s="24"/>
      <c r="K15" s="7" t="e">
        <f t="shared" si="2"/>
        <v>#N/A</v>
      </c>
      <c r="L15" s="24"/>
      <c r="M15" s="7" t="e">
        <f t="shared" si="3"/>
        <v>#N/A</v>
      </c>
      <c r="N15" s="27">
        <f t="shared" si="4"/>
        <v>0</v>
      </c>
      <c r="O15" s="7" t="str">
        <f t="shared" si="5"/>
        <v>-</v>
      </c>
      <c r="P15" s="7">
        <f t="shared" si="6"/>
        <v>0</v>
      </c>
      <c r="Q15" s="7">
        <f>SUMIF(титульная!C$28:C$94,A15,титульная!D$28:D$94)</f>
        <v>20</v>
      </c>
      <c r="R15" s="2"/>
      <c r="S15">
        <f>SUMIF(титульная!$C$11:$C$25,I15,титульная!$D$11:$D$25)</f>
        <v>0</v>
      </c>
      <c r="T15">
        <f t="shared" si="7"/>
        <v>0</v>
      </c>
      <c r="U15">
        <f t="shared" si="8"/>
        <v>0</v>
      </c>
      <c r="V15" t="str">
        <f t="shared" si="0"/>
        <v>-</v>
      </c>
      <c r="W15" t="str">
        <f t="shared" si="9"/>
        <v>-</v>
      </c>
      <c r="X15" t="str">
        <f t="shared" si="10"/>
        <v>-</v>
      </c>
      <c r="Y15">
        <f t="shared" si="11"/>
        <v>1</v>
      </c>
    </row>
    <row r="16" spans="1:25" x14ac:dyDescent="0.25">
      <c r="A16" s="8">
        <f t="shared" si="1"/>
        <v>1</v>
      </c>
      <c r="B16" s="21"/>
      <c r="C16" s="21"/>
      <c r="D16" s="22"/>
      <c r="E16" s="21"/>
      <c r="F16" s="21"/>
      <c r="G16" s="23"/>
      <c r="H16" s="21"/>
      <c r="I16" s="21"/>
      <c r="J16" s="24"/>
      <c r="K16" s="7" t="e">
        <f t="shared" si="2"/>
        <v>#N/A</v>
      </c>
      <c r="L16" s="24"/>
      <c r="M16" s="7" t="e">
        <f t="shared" si="3"/>
        <v>#N/A</v>
      </c>
      <c r="N16" s="27">
        <f t="shared" si="4"/>
        <v>0</v>
      </c>
      <c r="O16" s="7" t="str">
        <f t="shared" si="5"/>
        <v>-</v>
      </c>
      <c r="P16" s="7">
        <f t="shared" si="6"/>
        <v>0</v>
      </c>
      <c r="Q16" s="7">
        <f>SUMIF(титульная!C$28:C$94,A16,титульная!D$28:D$94)</f>
        <v>20</v>
      </c>
      <c r="R16" s="2"/>
      <c r="S16">
        <f>SUMIF(титульная!$C$11:$C$25,I16,титульная!$D$11:$D$25)</f>
        <v>0</v>
      </c>
      <c r="T16">
        <f t="shared" si="7"/>
        <v>0</v>
      </c>
      <c r="U16">
        <f t="shared" si="8"/>
        <v>0</v>
      </c>
      <c r="V16" t="str">
        <f t="shared" si="0"/>
        <v>-</v>
      </c>
      <c r="W16" t="str">
        <f t="shared" si="9"/>
        <v>-</v>
      </c>
      <c r="X16" t="str">
        <f t="shared" si="10"/>
        <v>-</v>
      </c>
      <c r="Y16">
        <f t="shared" si="11"/>
        <v>1</v>
      </c>
    </row>
    <row r="17" spans="1:25" x14ac:dyDescent="0.25">
      <c r="A17" s="8">
        <f t="shared" si="1"/>
        <v>1</v>
      </c>
      <c r="B17" s="21"/>
      <c r="C17" s="21"/>
      <c r="D17" s="22"/>
      <c r="E17" s="21"/>
      <c r="F17" s="21"/>
      <c r="G17" s="23"/>
      <c r="H17" s="21"/>
      <c r="I17" s="21"/>
      <c r="J17" s="24"/>
      <c r="K17" s="7" t="e">
        <f t="shared" si="2"/>
        <v>#N/A</v>
      </c>
      <c r="L17" s="24"/>
      <c r="M17" s="7" t="e">
        <f t="shared" si="3"/>
        <v>#N/A</v>
      </c>
      <c r="N17" s="27">
        <f t="shared" si="4"/>
        <v>0</v>
      </c>
      <c r="O17" s="7" t="str">
        <f t="shared" si="5"/>
        <v>-</v>
      </c>
      <c r="P17" s="7">
        <f t="shared" si="6"/>
        <v>0</v>
      </c>
      <c r="Q17" s="7">
        <f>SUMIF(титульная!C$28:C$94,A17,титульная!D$28:D$94)</f>
        <v>20</v>
      </c>
      <c r="R17" s="2"/>
      <c r="S17">
        <f>SUMIF(титульная!$C$11:$C$25,I17,титульная!$D$11:$D$25)</f>
        <v>0</v>
      </c>
      <c r="T17">
        <f t="shared" si="7"/>
        <v>0</v>
      </c>
      <c r="U17">
        <f t="shared" si="8"/>
        <v>0</v>
      </c>
      <c r="V17" t="str">
        <f t="shared" si="0"/>
        <v>-</v>
      </c>
      <c r="W17" t="str">
        <f t="shared" si="9"/>
        <v>-</v>
      </c>
      <c r="X17" t="str">
        <f t="shared" si="10"/>
        <v>-</v>
      </c>
      <c r="Y17">
        <f t="shared" si="11"/>
        <v>1</v>
      </c>
    </row>
    <row r="18" spans="1:25" x14ac:dyDescent="0.25">
      <c r="A18" s="8">
        <f t="shared" si="1"/>
        <v>1</v>
      </c>
      <c r="B18" s="21"/>
      <c r="C18" s="21"/>
      <c r="D18" s="22"/>
      <c r="E18" s="21"/>
      <c r="F18" s="21"/>
      <c r="G18" s="23"/>
      <c r="H18" s="21"/>
      <c r="I18" s="21"/>
      <c r="J18" s="24"/>
      <c r="K18" s="7" t="e">
        <f t="shared" si="2"/>
        <v>#N/A</v>
      </c>
      <c r="L18" s="24"/>
      <c r="M18" s="7" t="e">
        <f t="shared" si="3"/>
        <v>#N/A</v>
      </c>
      <c r="N18" s="27">
        <f t="shared" si="4"/>
        <v>0</v>
      </c>
      <c r="O18" s="7" t="str">
        <f t="shared" si="5"/>
        <v>-</v>
      </c>
      <c r="P18" s="7">
        <f t="shared" si="6"/>
        <v>0</v>
      </c>
      <c r="Q18" s="7">
        <f>SUMIF(титульная!C$28:C$94,A18,титульная!D$28:D$94)</f>
        <v>20</v>
      </c>
      <c r="R18" s="2"/>
      <c r="S18">
        <f>SUMIF(титульная!$C$11:$C$25,I18,титульная!$D$11:$D$25)</f>
        <v>0</v>
      </c>
      <c r="T18">
        <f t="shared" si="7"/>
        <v>0</v>
      </c>
      <c r="U18">
        <f t="shared" si="8"/>
        <v>0</v>
      </c>
      <c r="V18" t="str">
        <f t="shared" si="0"/>
        <v>-</v>
      </c>
      <c r="W18" t="str">
        <f t="shared" si="9"/>
        <v>-</v>
      </c>
      <c r="X18" t="str">
        <f t="shared" si="10"/>
        <v>-</v>
      </c>
      <c r="Y18">
        <f t="shared" si="11"/>
        <v>1</v>
      </c>
    </row>
    <row r="19" spans="1:25" x14ac:dyDescent="0.25">
      <c r="A19" s="8">
        <f t="shared" si="1"/>
        <v>1</v>
      </c>
      <c r="B19" s="21"/>
      <c r="C19" s="21"/>
      <c r="D19" s="22"/>
      <c r="E19" s="21"/>
      <c r="F19" s="21"/>
      <c r="G19" s="23"/>
      <c r="H19" s="21"/>
      <c r="I19" s="21"/>
      <c r="J19" s="24"/>
      <c r="K19" s="7" t="e">
        <f t="shared" si="2"/>
        <v>#N/A</v>
      </c>
      <c r="L19" s="24"/>
      <c r="M19" s="7" t="e">
        <f t="shared" si="3"/>
        <v>#N/A</v>
      </c>
      <c r="N19" s="27">
        <f t="shared" si="4"/>
        <v>0</v>
      </c>
      <c r="O19" s="7" t="str">
        <f t="shared" si="5"/>
        <v>-</v>
      </c>
      <c r="P19" s="7">
        <f t="shared" si="6"/>
        <v>0</v>
      </c>
      <c r="Q19" s="7">
        <f>SUMIF(титульная!C$28:C$94,A19,титульная!D$28:D$94)</f>
        <v>20</v>
      </c>
      <c r="R19" s="2"/>
      <c r="S19">
        <f>SUMIF(титульная!$C$11:$C$25,I19,титульная!$D$11:$D$25)</f>
        <v>0</v>
      </c>
      <c r="T19">
        <f t="shared" si="7"/>
        <v>0</v>
      </c>
      <c r="U19">
        <f t="shared" si="8"/>
        <v>0</v>
      </c>
      <c r="V19" t="str">
        <f t="shared" si="0"/>
        <v>-</v>
      </c>
      <c r="W19" t="str">
        <f t="shared" si="9"/>
        <v>-</v>
      </c>
      <c r="X19" t="str">
        <f t="shared" si="10"/>
        <v>-</v>
      </c>
      <c r="Y19">
        <f t="shared" si="11"/>
        <v>1</v>
      </c>
    </row>
    <row r="20" spans="1:25" x14ac:dyDescent="0.25">
      <c r="A20" s="8">
        <f t="shared" si="1"/>
        <v>1</v>
      </c>
      <c r="B20" s="21"/>
      <c r="C20" s="21"/>
      <c r="D20" s="22"/>
      <c r="E20" s="21"/>
      <c r="F20" s="21"/>
      <c r="G20" s="23"/>
      <c r="H20" s="21"/>
      <c r="I20" s="21"/>
      <c r="J20" s="24"/>
      <c r="K20" s="7" t="e">
        <f t="shared" si="2"/>
        <v>#N/A</v>
      </c>
      <c r="L20" s="24"/>
      <c r="M20" s="7" t="e">
        <f t="shared" si="3"/>
        <v>#N/A</v>
      </c>
      <c r="N20" s="27">
        <f t="shared" si="4"/>
        <v>0</v>
      </c>
      <c r="O20" s="7" t="str">
        <f t="shared" si="5"/>
        <v>-</v>
      </c>
      <c r="P20" s="7">
        <f t="shared" si="6"/>
        <v>0</v>
      </c>
      <c r="Q20" s="7">
        <f>SUMIF(титульная!C$28:C$94,A20,титульная!D$28:D$94)</f>
        <v>20</v>
      </c>
      <c r="R20" s="2"/>
      <c r="S20">
        <f>SUMIF(титульная!$C$11:$C$25,I20,титульная!$D$11:$D$25)</f>
        <v>0</v>
      </c>
      <c r="T20">
        <f t="shared" si="7"/>
        <v>0</v>
      </c>
      <c r="U20">
        <f t="shared" si="8"/>
        <v>0</v>
      </c>
      <c r="V20" t="str">
        <f t="shared" si="0"/>
        <v>-</v>
      </c>
      <c r="W20" t="str">
        <f t="shared" si="9"/>
        <v>-</v>
      </c>
      <c r="X20" t="str">
        <f t="shared" si="10"/>
        <v>-</v>
      </c>
      <c r="Y20">
        <f t="shared" si="11"/>
        <v>1</v>
      </c>
    </row>
    <row r="21" spans="1:25" x14ac:dyDescent="0.25">
      <c r="A21" s="8">
        <f t="shared" si="1"/>
        <v>1</v>
      </c>
      <c r="B21" s="21"/>
      <c r="C21" s="21"/>
      <c r="D21" s="22"/>
      <c r="E21" s="21"/>
      <c r="F21" s="21"/>
      <c r="G21" s="23"/>
      <c r="H21" s="21"/>
      <c r="I21" s="21"/>
      <c r="J21" s="24"/>
      <c r="K21" s="7" t="e">
        <f t="shared" si="2"/>
        <v>#N/A</v>
      </c>
      <c r="L21" s="24"/>
      <c r="M21" s="7" t="e">
        <f t="shared" si="3"/>
        <v>#N/A</v>
      </c>
      <c r="N21" s="27">
        <f t="shared" si="4"/>
        <v>0</v>
      </c>
      <c r="O21" s="7" t="str">
        <f t="shared" si="5"/>
        <v>-</v>
      </c>
      <c r="P21" s="7">
        <f t="shared" si="6"/>
        <v>0</v>
      </c>
      <c r="Q21" s="7">
        <f>SUMIF(титульная!C$28:C$94,A21,титульная!D$28:D$94)</f>
        <v>20</v>
      </c>
      <c r="R21" s="2"/>
      <c r="S21">
        <f>SUMIF(титульная!$C$11:$C$25,I21,титульная!$D$11:$D$25)</f>
        <v>0</v>
      </c>
      <c r="T21">
        <f t="shared" si="7"/>
        <v>0</v>
      </c>
      <c r="U21">
        <f t="shared" si="8"/>
        <v>0</v>
      </c>
      <c r="V21" t="str">
        <f t="shared" si="0"/>
        <v>-</v>
      </c>
      <c r="W21" t="str">
        <f t="shared" si="9"/>
        <v>-</v>
      </c>
      <c r="X21" t="str">
        <f t="shared" si="10"/>
        <v>-</v>
      </c>
      <c r="Y21">
        <f t="shared" si="11"/>
        <v>1</v>
      </c>
    </row>
    <row r="22" spans="1:25" x14ac:dyDescent="0.25">
      <c r="A22" s="8">
        <f t="shared" si="1"/>
        <v>1</v>
      </c>
      <c r="B22" s="21"/>
      <c r="C22" s="21"/>
      <c r="D22" s="22"/>
      <c r="E22" s="21"/>
      <c r="F22" s="21"/>
      <c r="G22" s="23"/>
      <c r="H22" s="21"/>
      <c r="I22" s="21"/>
      <c r="J22" s="24"/>
      <c r="K22" s="7" t="e">
        <f t="shared" si="2"/>
        <v>#N/A</v>
      </c>
      <c r="L22" s="24"/>
      <c r="M22" s="7" t="e">
        <f t="shared" si="3"/>
        <v>#N/A</v>
      </c>
      <c r="N22" s="27">
        <f t="shared" si="4"/>
        <v>0</v>
      </c>
      <c r="O22" s="7" t="str">
        <f t="shared" si="5"/>
        <v>-</v>
      </c>
      <c r="P22" s="7">
        <f t="shared" si="6"/>
        <v>0</v>
      </c>
      <c r="Q22" s="7">
        <f>SUMIF(титульная!C$28:C$94,A22,титульная!D$28:D$94)</f>
        <v>20</v>
      </c>
      <c r="R22" s="2"/>
      <c r="S22">
        <f>SUMIF(титульная!$C$11:$C$25,I22,титульная!$D$11:$D$25)</f>
        <v>0</v>
      </c>
      <c r="T22">
        <f t="shared" si="7"/>
        <v>0</v>
      </c>
      <c r="U22">
        <f t="shared" si="8"/>
        <v>0</v>
      </c>
      <c r="V22" t="str">
        <f t="shared" si="0"/>
        <v>-</v>
      </c>
      <c r="W22" t="str">
        <f t="shared" si="9"/>
        <v>-</v>
      </c>
      <c r="X22" t="str">
        <f t="shared" si="10"/>
        <v>-</v>
      </c>
      <c r="Y22">
        <f t="shared" si="11"/>
        <v>1</v>
      </c>
    </row>
    <row r="23" spans="1:25" x14ac:dyDescent="0.25">
      <c r="A23" s="8">
        <f t="shared" si="1"/>
        <v>1</v>
      </c>
      <c r="B23" s="21"/>
      <c r="C23" s="21"/>
      <c r="D23" s="22"/>
      <c r="E23" s="21"/>
      <c r="F23" s="21"/>
      <c r="G23" s="23"/>
      <c r="H23" s="21"/>
      <c r="I23" s="21"/>
      <c r="J23" s="24"/>
      <c r="K23" s="7" t="e">
        <f t="shared" si="2"/>
        <v>#N/A</v>
      </c>
      <c r="L23" s="24"/>
      <c r="M23" s="7" t="e">
        <f t="shared" si="3"/>
        <v>#N/A</v>
      </c>
      <c r="N23" s="27">
        <f t="shared" si="4"/>
        <v>0</v>
      </c>
      <c r="O23" s="7" t="str">
        <f t="shared" si="5"/>
        <v>-</v>
      </c>
      <c r="P23" s="7">
        <f t="shared" si="6"/>
        <v>0</v>
      </c>
      <c r="Q23" s="7">
        <f>SUMIF(титульная!C$28:C$94,A23,титульная!D$28:D$94)</f>
        <v>20</v>
      </c>
      <c r="R23" s="2"/>
      <c r="S23">
        <f>SUMIF(титульная!$C$11:$C$25,I23,титульная!$D$11:$D$25)</f>
        <v>0</v>
      </c>
      <c r="T23">
        <f t="shared" si="7"/>
        <v>0</v>
      </c>
      <c r="U23">
        <f t="shared" si="8"/>
        <v>0</v>
      </c>
      <c r="V23" t="str">
        <f t="shared" si="0"/>
        <v>-</v>
      </c>
      <c r="W23" t="str">
        <f t="shared" si="9"/>
        <v>-</v>
      </c>
      <c r="X23" t="str">
        <f t="shared" si="10"/>
        <v>-</v>
      </c>
      <c r="Y23">
        <f t="shared" si="11"/>
        <v>1</v>
      </c>
    </row>
    <row r="24" spans="1:25" x14ac:dyDescent="0.25">
      <c r="A24" s="8">
        <f t="shared" si="1"/>
        <v>1</v>
      </c>
      <c r="B24" s="21"/>
      <c r="C24" s="21"/>
      <c r="D24" s="22"/>
      <c r="E24" s="21"/>
      <c r="F24" s="21"/>
      <c r="G24" s="23"/>
      <c r="H24" s="21"/>
      <c r="I24" s="21"/>
      <c r="J24" s="24"/>
      <c r="K24" s="7" t="e">
        <f t="shared" si="2"/>
        <v>#N/A</v>
      </c>
      <c r="L24" s="24"/>
      <c r="M24" s="7" t="e">
        <f t="shared" si="3"/>
        <v>#N/A</v>
      </c>
      <c r="N24" s="27">
        <f t="shared" si="4"/>
        <v>0</v>
      </c>
      <c r="O24" s="7" t="str">
        <f t="shared" si="5"/>
        <v>-</v>
      </c>
      <c r="P24" s="7">
        <f t="shared" si="6"/>
        <v>0</v>
      </c>
      <c r="Q24" s="7">
        <f>SUMIF(титульная!C$28:C$94,A24,титульная!D$28:D$94)</f>
        <v>20</v>
      </c>
      <c r="R24" s="2"/>
      <c r="S24">
        <f>SUMIF(титульная!$C$11:$C$25,I24,титульная!$D$11:$D$25)</f>
        <v>0</v>
      </c>
      <c r="T24">
        <f t="shared" si="7"/>
        <v>0</v>
      </c>
      <c r="U24">
        <f t="shared" si="8"/>
        <v>0</v>
      </c>
      <c r="V24" t="str">
        <f t="shared" si="0"/>
        <v>-</v>
      </c>
      <c r="W24" t="str">
        <f t="shared" si="9"/>
        <v>-</v>
      </c>
      <c r="X24" t="str">
        <f t="shared" si="10"/>
        <v>-</v>
      </c>
      <c r="Y24">
        <f t="shared" si="11"/>
        <v>1</v>
      </c>
    </row>
    <row r="25" spans="1:25" x14ac:dyDescent="0.25">
      <c r="A25" s="8">
        <f t="shared" si="1"/>
        <v>1</v>
      </c>
      <c r="B25" s="21"/>
      <c r="C25" s="21"/>
      <c r="D25" s="22"/>
      <c r="E25" s="21"/>
      <c r="F25" s="21"/>
      <c r="G25" s="23"/>
      <c r="H25" s="21"/>
      <c r="I25" s="21"/>
      <c r="J25" s="24"/>
      <c r="K25" s="7" t="e">
        <f t="shared" si="2"/>
        <v>#N/A</v>
      </c>
      <c r="L25" s="24"/>
      <c r="M25" s="7" t="e">
        <f t="shared" si="3"/>
        <v>#N/A</v>
      </c>
      <c r="N25" s="27">
        <f t="shared" si="4"/>
        <v>0</v>
      </c>
      <c r="O25" s="7" t="str">
        <f t="shared" si="5"/>
        <v>-</v>
      </c>
      <c r="P25" s="7">
        <f t="shared" si="6"/>
        <v>0</v>
      </c>
      <c r="Q25" s="7">
        <f>SUMIF(титульная!C$28:C$94,A25,титульная!D$28:D$94)</f>
        <v>20</v>
      </c>
      <c r="R25" s="2"/>
      <c r="S25">
        <f>SUMIF(титульная!$C$11:$C$25,I25,титульная!$D$11:$D$25)</f>
        <v>0</v>
      </c>
      <c r="T25">
        <f t="shared" si="7"/>
        <v>0</v>
      </c>
      <c r="U25">
        <f t="shared" si="8"/>
        <v>0</v>
      </c>
      <c r="V25" t="str">
        <f t="shared" si="0"/>
        <v>-</v>
      </c>
      <c r="W25" t="str">
        <f t="shared" si="9"/>
        <v>-</v>
      </c>
      <c r="X25" t="str">
        <f t="shared" si="10"/>
        <v>-</v>
      </c>
      <c r="Y25">
        <f t="shared" si="11"/>
        <v>1</v>
      </c>
    </row>
    <row r="26" spans="1:25" x14ac:dyDescent="0.25">
      <c r="A26" s="8">
        <f t="shared" si="1"/>
        <v>1</v>
      </c>
      <c r="B26" s="21"/>
      <c r="C26" s="21"/>
      <c r="D26" s="22"/>
      <c r="E26" s="21"/>
      <c r="F26" s="21"/>
      <c r="G26" s="23"/>
      <c r="H26" s="21"/>
      <c r="I26" s="21"/>
      <c r="J26" s="24"/>
      <c r="K26" s="7" t="e">
        <f t="shared" si="2"/>
        <v>#N/A</v>
      </c>
      <c r="L26" s="24"/>
      <c r="M26" s="7" t="e">
        <f t="shared" si="3"/>
        <v>#N/A</v>
      </c>
      <c r="N26" s="27">
        <f t="shared" si="4"/>
        <v>0</v>
      </c>
      <c r="O26" s="7" t="str">
        <f t="shared" si="5"/>
        <v>-</v>
      </c>
      <c r="P26" s="7">
        <f t="shared" si="6"/>
        <v>0</v>
      </c>
      <c r="Q26" s="7">
        <f>SUMIF(титульная!C$28:C$94,A26,титульная!D$28:D$94)</f>
        <v>20</v>
      </c>
      <c r="R26" s="2"/>
      <c r="S26">
        <f>SUMIF(титульная!$C$11:$C$25,I26,титульная!$D$11:$D$25)</f>
        <v>0</v>
      </c>
      <c r="T26">
        <f t="shared" si="7"/>
        <v>0</v>
      </c>
      <c r="U26">
        <f t="shared" si="8"/>
        <v>0</v>
      </c>
      <c r="V26" t="str">
        <f t="shared" si="0"/>
        <v>-</v>
      </c>
      <c r="W26" t="str">
        <f t="shared" si="9"/>
        <v>-</v>
      </c>
      <c r="X26" t="str">
        <f t="shared" si="10"/>
        <v>-</v>
      </c>
      <c r="Y26">
        <f t="shared" si="11"/>
        <v>1</v>
      </c>
    </row>
    <row r="27" spans="1:25" x14ac:dyDescent="0.25">
      <c r="A27" s="8">
        <f t="shared" si="1"/>
        <v>1</v>
      </c>
      <c r="B27" s="21"/>
      <c r="C27" s="21"/>
      <c r="D27" s="22"/>
      <c r="E27" s="21"/>
      <c r="F27" s="21"/>
      <c r="G27" s="23"/>
      <c r="H27" s="21"/>
      <c r="I27" s="21"/>
      <c r="J27" s="24"/>
      <c r="K27" s="7" t="e">
        <f t="shared" si="2"/>
        <v>#N/A</v>
      </c>
      <c r="L27" s="24"/>
      <c r="M27" s="7" t="e">
        <f t="shared" si="3"/>
        <v>#N/A</v>
      </c>
      <c r="N27" s="27">
        <f t="shared" si="4"/>
        <v>0</v>
      </c>
      <c r="O27" s="7" t="str">
        <f t="shared" si="5"/>
        <v>-</v>
      </c>
      <c r="P27" s="7">
        <f t="shared" si="6"/>
        <v>0</v>
      </c>
      <c r="Q27" s="7">
        <f>SUMIF(титульная!C$28:C$94,A27,титульная!D$28:D$94)</f>
        <v>20</v>
      </c>
      <c r="R27" s="2"/>
      <c r="S27">
        <f>SUMIF(титульная!$C$11:$C$25,I27,титульная!$D$11:$D$25)</f>
        <v>0</v>
      </c>
      <c r="T27">
        <f t="shared" si="7"/>
        <v>0</v>
      </c>
      <c r="U27">
        <f t="shared" si="8"/>
        <v>0</v>
      </c>
      <c r="V27" t="str">
        <f t="shared" si="0"/>
        <v>-</v>
      </c>
      <c r="W27" t="str">
        <f t="shared" si="9"/>
        <v>-</v>
      </c>
      <c r="X27" t="str">
        <f t="shared" si="10"/>
        <v>-</v>
      </c>
      <c r="Y27">
        <f t="shared" si="11"/>
        <v>1</v>
      </c>
    </row>
    <row r="28" spans="1:25" x14ac:dyDescent="0.25">
      <c r="A28" s="8">
        <f t="shared" si="1"/>
        <v>1</v>
      </c>
      <c r="B28" s="21"/>
      <c r="C28" s="21"/>
      <c r="D28" s="22"/>
      <c r="E28" s="21"/>
      <c r="F28" s="21"/>
      <c r="G28" s="23"/>
      <c r="H28" s="21"/>
      <c r="I28" s="21"/>
      <c r="J28" s="24"/>
      <c r="K28" s="7" t="e">
        <f t="shared" si="2"/>
        <v>#N/A</v>
      </c>
      <c r="L28" s="24"/>
      <c r="M28" s="7" t="e">
        <f t="shared" si="3"/>
        <v>#N/A</v>
      </c>
      <c r="N28" s="27">
        <f t="shared" si="4"/>
        <v>0</v>
      </c>
      <c r="O28" s="7" t="str">
        <f t="shared" si="5"/>
        <v>-</v>
      </c>
      <c r="P28" s="7">
        <f t="shared" si="6"/>
        <v>0</v>
      </c>
      <c r="Q28" s="7">
        <f>SUMIF(титульная!C$28:C$94,A28,титульная!D$28:D$94)</f>
        <v>20</v>
      </c>
      <c r="R28" s="2"/>
      <c r="S28">
        <f>SUMIF(титульная!$C$11:$C$25,I28,титульная!$D$11:$D$25)</f>
        <v>0</v>
      </c>
      <c r="T28">
        <f t="shared" si="7"/>
        <v>0</v>
      </c>
      <c r="U28">
        <f t="shared" si="8"/>
        <v>0</v>
      </c>
      <c r="V28" t="str">
        <f t="shared" si="0"/>
        <v>-</v>
      </c>
      <c r="W28" t="str">
        <f t="shared" si="9"/>
        <v>-</v>
      </c>
      <c r="X28" t="str">
        <f t="shared" si="10"/>
        <v>-</v>
      </c>
      <c r="Y28">
        <f t="shared" si="11"/>
        <v>1</v>
      </c>
    </row>
    <row r="29" spans="1:25" x14ac:dyDescent="0.25">
      <c r="A29" s="8">
        <f t="shared" si="1"/>
        <v>1</v>
      </c>
      <c r="B29" s="21"/>
      <c r="C29" s="21"/>
      <c r="D29" s="22"/>
      <c r="E29" s="21"/>
      <c r="F29" s="21"/>
      <c r="G29" s="23"/>
      <c r="H29" s="21"/>
      <c r="I29" s="21"/>
      <c r="J29" s="24"/>
      <c r="K29" s="7" t="e">
        <f t="shared" si="2"/>
        <v>#N/A</v>
      </c>
      <c r="L29" s="24"/>
      <c r="M29" s="7" t="e">
        <f t="shared" si="3"/>
        <v>#N/A</v>
      </c>
      <c r="N29" s="27">
        <f t="shared" si="4"/>
        <v>0</v>
      </c>
      <c r="O29" s="7" t="str">
        <f t="shared" si="5"/>
        <v>-</v>
      </c>
      <c r="P29" s="7">
        <f t="shared" si="6"/>
        <v>0</v>
      </c>
      <c r="Q29" s="7">
        <f>SUMIF(титульная!C$28:C$94,A29,титульная!D$28:D$94)</f>
        <v>20</v>
      </c>
      <c r="R29" s="2"/>
      <c r="S29">
        <f>SUMIF(титульная!$C$11:$C$25,I29,титульная!$D$11:$D$25)</f>
        <v>0</v>
      </c>
      <c r="T29">
        <f t="shared" si="7"/>
        <v>0</v>
      </c>
      <c r="U29">
        <f t="shared" si="8"/>
        <v>0</v>
      </c>
      <c r="V29" t="str">
        <f t="shared" ref="V29:V44" si="12">IF($N29&lt;=$N$10,"-",IF($N29&lt;=$M$10,$N$9,IF($N29&lt;=$L$10,$M$9,$L$9)))</f>
        <v>-</v>
      </c>
      <c r="W29" t="str">
        <f t="shared" si="9"/>
        <v>-</v>
      </c>
      <c r="X29" t="str">
        <f t="shared" si="10"/>
        <v>-</v>
      </c>
      <c r="Y29">
        <f t="shared" si="11"/>
        <v>1</v>
      </c>
    </row>
    <row r="30" spans="1:25" x14ac:dyDescent="0.25">
      <c r="A30" s="8">
        <f t="shared" si="1"/>
        <v>1</v>
      </c>
      <c r="B30" s="21"/>
      <c r="C30" s="21"/>
      <c r="D30" s="22"/>
      <c r="E30" s="21"/>
      <c r="F30" s="21"/>
      <c r="G30" s="23"/>
      <c r="H30" s="21"/>
      <c r="I30" s="21"/>
      <c r="J30" s="24"/>
      <c r="K30" s="7" t="e">
        <f t="shared" si="2"/>
        <v>#N/A</v>
      </c>
      <c r="L30" s="24"/>
      <c r="M30" s="7" t="e">
        <f t="shared" si="3"/>
        <v>#N/A</v>
      </c>
      <c r="N30" s="27">
        <f t="shared" si="4"/>
        <v>0</v>
      </c>
      <c r="O30" s="7" t="str">
        <f t="shared" si="5"/>
        <v>-</v>
      </c>
      <c r="P30" s="7">
        <f t="shared" si="6"/>
        <v>0</v>
      </c>
      <c r="Q30" s="7">
        <f>SUMIF(титульная!C$28:C$94,A30,титульная!D$28:D$94)</f>
        <v>20</v>
      </c>
      <c r="R30" s="2"/>
      <c r="S30">
        <f>SUMIF(титульная!$C$11:$C$25,I30,титульная!$D$11:$D$25)</f>
        <v>0</v>
      </c>
      <c r="T30">
        <f t="shared" si="7"/>
        <v>0</v>
      </c>
      <c r="U30">
        <f t="shared" si="8"/>
        <v>0</v>
      </c>
      <c r="V30" t="str">
        <f t="shared" si="12"/>
        <v>-</v>
      </c>
      <c r="W30" t="str">
        <f t="shared" si="9"/>
        <v>-</v>
      </c>
      <c r="X30" t="str">
        <f t="shared" si="10"/>
        <v>-</v>
      </c>
      <c r="Y30">
        <f t="shared" si="11"/>
        <v>1</v>
      </c>
    </row>
    <row r="31" spans="1:25" x14ac:dyDescent="0.25">
      <c r="A31" s="8">
        <f t="shared" si="1"/>
        <v>1</v>
      </c>
      <c r="B31" s="21"/>
      <c r="C31" s="21"/>
      <c r="D31" s="22"/>
      <c r="E31" s="21"/>
      <c r="F31" s="21"/>
      <c r="G31" s="23"/>
      <c r="H31" s="21"/>
      <c r="I31" s="21"/>
      <c r="J31" s="24"/>
      <c r="K31" s="7" t="e">
        <f t="shared" si="2"/>
        <v>#N/A</v>
      </c>
      <c r="L31" s="24"/>
      <c r="M31" s="7" t="e">
        <f t="shared" si="3"/>
        <v>#N/A</v>
      </c>
      <c r="N31" s="27">
        <f t="shared" si="4"/>
        <v>0</v>
      </c>
      <c r="O31" s="7" t="str">
        <f t="shared" si="5"/>
        <v>-</v>
      </c>
      <c r="P31" s="7">
        <f t="shared" si="6"/>
        <v>0</v>
      </c>
      <c r="Q31" s="7">
        <f>SUMIF(титульная!C$28:C$94,A31,титульная!D$28:D$94)</f>
        <v>20</v>
      </c>
      <c r="R31" s="2"/>
      <c r="S31">
        <f>SUMIF(титульная!$C$11:$C$25,I31,титульная!$D$11:$D$25)</f>
        <v>0</v>
      </c>
      <c r="T31">
        <f t="shared" si="7"/>
        <v>0</v>
      </c>
      <c r="U31">
        <f t="shared" si="8"/>
        <v>0</v>
      </c>
      <c r="V31" t="str">
        <f t="shared" si="12"/>
        <v>-</v>
      </c>
      <c r="W31" t="str">
        <f t="shared" si="9"/>
        <v>-</v>
      </c>
      <c r="X31" t="str">
        <f t="shared" si="10"/>
        <v>-</v>
      </c>
      <c r="Y31">
        <f t="shared" si="11"/>
        <v>1</v>
      </c>
    </row>
    <row r="32" spans="1:25" x14ac:dyDescent="0.25">
      <c r="A32" s="8">
        <f t="shared" si="1"/>
        <v>1</v>
      </c>
      <c r="B32" s="21"/>
      <c r="C32" s="21"/>
      <c r="D32" s="22"/>
      <c r="E32" s="21"/>
      <c r="F32" s="21"/>
      <c r="G32" s="23"/>
      <c r="H32" s="21"/>
      <c r="I32" s="21"/>
      <c r="J32" s="24"/>
      <c r="K32" s="7" t="e">
        <f t="shared" si="2"/>
        <v>#N/A</v>
      </c>
      <c r="L32" s="24"/>
      <c r="M32" s="7" t="e">
        <f t="shared" si="3"/>
        <v>#N/A</v>
      </c>
      <c r="N32" s="27">
        <f t="shared" si="4"/>
        <v>0</v>
      </c>
      <c r="O32" s="7" t="str">
        <f t="shared" si="5"/>
        <v>-</v>
      </c>
      <c r="P32" s="7">
        <f t="shared" si="6"/>
        <v>0</v>
      </c>
      <c r="Q32" s="7">
        <f>SUMIF(титульная!C$28:C$94,A32,титульная!D$28:D$94)</f>
        <v>20</v>
      </c>
      <c r="R32" s="2"/>
      <c r="S32">
        <f>SUMIF(титульная!$C$11:$C$25,I32,титульная!$D$11:$D$25)</f>
        <v>0</v>
      </c>
      <c r="T32">
        <f t="shared" si="7"/>
        <v>0</v>
      </c>
      <c r="U32">
        <f t="shared" si="8"/>
        <v>0</v>
      </c>
      <c r="V32" t="str">
        <f t="shared" si="12"/>
        <v>-</v>
      </c>
      <c r="W32" t="str">
        <f t="shared" si="9"/>
        <v>-</v>
      </c>
      <c r="X32" t="str">
        <f t="shared" si="10"/>
        <v>-</v>
      </c>
      <c r="Y32">
        <f t="shared" si="11"/>
        <v>1</v>
      </c>
    </row>
    <row r="33" spans="1:25" x14ac:dyDescent="0.25">
      <c r="A33" s="8">
        <f t="shared" si="1"/>
        <v>1</v>
      </c>
      <c r="B33" s="21"/>
      <c r="C33" s="21"/>
      <c r="D33" s="22"/>
      <c r="E33" s="21"/>
      <c r="F33" s="21"/>
      <c r="G33" s="23"/>
      <c r="H33" s="21"/>
      <c r="I33" s="21"/>
      <c r="J33" s="24"/>
      <c r="K33" s="7" t="e">
        <f t="shared" si="2"/>
        <v>#N/A</v>
      </c>
      <c r="L33" s="24"/>
      <c r="M33" s="7" t="e">
        <f t="shared" si="3"/>
        <v>#N/A</v>
      </c>
      <c r="N33" s="27">
        <f t="shared" si="4"/>
        <v>0</v>
      </c>
      <c r="O33" s="7" t="str">
        <f t="shared" si="5"/>
        <v>-</v>
      </c>
      <c r="P33" s="7">
        <f t="shared" si="6"/>
        <v>0</v>
      </c>
      <c r="Q33" s="7">
        <f>SUMIF(титульная!C$28:C$94,A33,титульная!D$28:D$94)</f>
        <v>20</v>
      </c>
      <c r="R33" s="2"/>
      <c r="S33">
        <f>SUMIF(титульная!$C$11:$C$25,I33,титульная!$D$11:$D$25)</f>
        <v>0</v>
      </c>
      <c r="T33">
        <f t="shared" si="7"/>
        <v>0</v>
      </c>
      <c r="U33">
        <f t="shared" si="8"/>
        <v>0</v>
      </c>
      <c r="V33" t="str">
        <f t="shared" si="12"/>
        <v>-</v>
      </c>
      <c r="W33" t="str">
        <f t="shared" si="9"/>
        <v>-</v>
      </c>
      <c r="X33" t="str">
        <f t="shared" si="10"/>
        <v>-</v>
      </c>
      <c r="Y33">
        <f t="shared" si="11"/>
        <v>1</v>
      </c>
    </row>
    <row r="34" spans="1:25" x14ac:dyDescent="0.25">
      <c r="A34" s="8">
        <f t="shared" si="1"/>
        <v>1</v>
      </c>
      <c r="B34" s="21"/>
      <c r="C34" s="21"/>
      <c r="D34" s="22"/>
      <c r="E34" s="21"/>
      <c r="F34" s="21"/>
      <c r="G34" s="23"/>
      <c r="H34" s="21"/>
      <c r="I34" s="21"/>
      <c r="J34" s="24"/>
      <c r="K34" s="7" t="e">
        <f t="shared" si="2"/>
        <v>#N/A</v>
      </c>
      <c r="L34" s="24"/>
      <c r="M34" s="7" t="e">
        <f t="shared" si="3"/>
        <v>#N/A</v>
      </c>
      <c r="N34" s="27">
        <f t="shared" si="4"/>
        <v>0</v>
      </c>
      <c r="O34" s="7" t="str">
        <f t="shared" si="5"/>
        <v>-</v>
      </c>
      <c r="P34" s="7">
        <f t="shared" si="6"/>
        <v>0</v>
      </c>
      <c r="Q34" s="7">
        <f>SUMIF(титульная!C$28:C$94,A34,титульная!D$28:D$94)</f>
        <v>20</v>
      </c>
      <c r="R34" s="2"/>
      <c r="S34">
        <f>SUMIF(титульная!$C$11:$C$25,I34,титульная!$D$11:$D$25)</f>
        <v>0</v>
      </c>
      <c r="T34">
        <f t="shared" si="7"/>
        <v>0</v>
      </c>
      <c r="U34">
        <f t="shared" si="8"/>
        <v>0</v>
      </c>
      <c r="V34" t="str">
        <f t="shared" si="12"/>
        <v>-</v>
      </c>
      <c r="W34" t="str">
        <f t="shared" si="9"/>
        <v>-</v>
      </c>
      <c r="X34" t="str">
        <f t="shared" si="10"/>
        <v>-</v>
      </c>
      <c r="Y34">
        <f t="shared" si="11"/>
        <v>1</v>
      </c>
    </row>
    <row r="35" spans="1:25" x14ac:dyDescent="0.25">
      <c r="A35" s="8">
        <f t="shared" si="1"/>
        <v>1</v>
      </c>
      <c r="B35" s="21"/>
      <c r="C35" s="21"/>
      <c r="D35" s="22"/>
      <c r="E35" s="21"/>
      <c r="F35" s="21"/>
      <c r="G35" s="23"/>
      <c r="H35" s="21"/>
      <c r="I35" s="21"/>
      <c r="J35" s="24"/>
      <c r="K35" s="7" t="e">
        <f t="shared" si="2"/>
        <v>#N/A</v>
      </c>
      <c r="L35" s="24"/>
      <c r="M35" s="7" t="e">
        <f t="shared" si="3"/>
        <v>#N/A</v>
      </c>
      <c r="N35" s="27">
        <f t="shared" si="4"/>
        <v>0</v>
      </c>
      <c r="O35" s="7" t="str">
        <f t="shared" si="5"/>
        <v>-</v>
      </c>
      <c r="P35" s="7">
        <f t="shared" si="6"/>
        <v>0</v>
      </c>
      <c r="Q35" s="7">
        <f>SUMIF(титульная!C$28:C$94,A35,титульная!D$28:D$94)</f>
        <v>20</v>
      </c>
      <c r="R35" s="2"/>
      <c r="S35">
        <f>SUMIF(титульная!$C$11:$C$25,I35,титульная!$D$11:$D$25)</f>
        <v>0</v>
      </c>
      <c r="T35">
        <f t="shared" si="7"/>
        <v>0</v>
      </c>
      <c r="U35">
        <f t="shared" si="8"/>
        <v>0</v>
      </c>
      <c r="V35" t="str">
        <f t="shared" si="12"/>
        <v>-</v>
      </c>
      <c r="W35" t="str">
        <f t="shared" si="9"/>
        <v>-</v>
      </c>
      <c r="X35" t="str">
        <f t="shared" si="10"/>
        <v>-</v>
      </c>
      <c r="Y35">
        <f t="shared" si="11"/>
        <v>1</v>
      </c>
    </row>
    <row r="36" spans="1:25" x14ac:dyDescent="0.25">
      <c r="A36" s="8">
        <f t="shared" si="1"/>
        <v>1</v>
      </c>
      <c r="B36" s="21"/>
      <c r="C36" s="21"/>
      <c r="D36" s="22"/>
      <c r="E36" s="21"/>
      <c r="F36" s="21"/>
      <c r="G36" s="23"/>
      <c r="H36" s="21"/>
      <c r="I36" s="21"/>
      <c r="J36" s="24"/>
      <c r="K36" s="7" t="e">
        <f t="shared" si="2"/>
        <v>#N/A</v>
      </c>
      <c r="L36" s="24"/>
      <c r="M36" s="7" t="e">
        <f t="shared" si="3"/>
        <v>#N/A</v>
      </c>
      <c r="N36" s="27">
        <f t="shared" si="4"/>
        <v>0</v>
      </c>
      <c r="O36" s="7" t="str">
        <f t="shared" si="5"/>
        <v>-</v>
      </c>
      <c r="P36" s="7">
        <f t="shared" si="6"/>
        <v>0</v>
      </c>
      <c r="Q36" s="7">
        <f>SUMIF(титульная!C$28:C$94,A36,титульная!D$28:D$94)</f>
        <v>20</v>
      </c>
      <c r="R36" s="2"/>
      <c r="S36">
        <f>SUMIF(титульная!$C$11:$C$25,I36,титульная!$D$11:$D$25)</f>
        <v>0</v>
      </c>
      <c r="T36">
        <f t="shared" si="7"/>
        <v>0</v>
      </c>
      <c r="U36">
        <f t="shared" si="8"/>
        <v>0</v>
      </c>
      <c r="V36" t="str">
        <f t="shared" si="12"/>
        <v>-</v>
      </c>
      <c r="W36" t="str">
        <f t="shared" si="9"/>
        <v>-</v>
      </c>
      <c r="X36" t="str">
        <f t="shared" si="10"/>
        <v>-</v>
      </c>
      <c r="Y36">
        <f t="shared" si="11"/>
        <v>1</v>
      </c>
    </row>
    <row r="37" spans="1:25" x14ac:dyDescent="0.25">
      <c r="A37" s="8">
        <f t="shared" si="1"/>
        <v>1</v>
      </c>
      <c r="B37" s="21"/>
      <c r="C37" s="21"/>
      <c r="D37" s="22"/>
      <c r="E37" s="21"/>
      <c r="F37" s="21"/>
      <c r="G37" s="23"/>
      <c r="H37" s="21"/>
      <c r="I37" s="21"/>
      <c r="J37" s="24"/>
      <c r="K37" s="7" t="e">
        <f t="shared" si="2"/>
        <v>#N/A</v>
      </c>
      <c r="L37" s="24"/>
      <c r="M37" s="7" t="e">
        <f t="shared" si="3"/>
        <v>#N/A</v>
      </c>
      <c r="N37" s="27">
        <f t="shared" si="4"/>
        <v>0</v>
      </c>
      <c r="O37" s="7" t="str">
        <f t="shared" si="5"/>
        <v>-</v>
      </c>
      <c r="P37" s="7">
        <f t="shared" si="6"/>
        <v>0</v>
      </c>
      <c r="Q37" s="7">
        <f>SUMIF(титульная!C$28:C$94,A37,титульная!D$28:D$94)</f>
        <v>20</v>
      </c>
      <c r="R37" s="2"/>
      <c r="S37">
        <f>SUMIF(титульная!$C$11:$C$25,I37,титульная!$D$11:$D$25)</f>
        <v>0</v>
      </c>
      <c r="T37">
        <f t="shared" si="7"/>
        <v>0</v>
      </c>
      <c r="U37">
        <f t="shared" si="8"/>
        <v>0</v>
      </c>
      <c r="V37" t="str">
        <f t="shared" si="12"/>
        <v>-</v>
      </c>
      <c r="W37" t="str">
        <f t="shared" si="9"/>
        <v>-</v>
      </c>
      <c r="X37" t="str">
        <f t="shared" si="10"/>
        <v>-</v>
      </c>
      <c r="Y37">
        <f t="shared" si="11"/>
        <v>1</v>
      </c>
    </row>
    <row r="38" spans="1:25" x14ac:dyDescent="0.25">
      <c r="A38" s="8">
        <f t="shared" si="1"/>
        <v>1</v>
      </c>
      <c r="B38" s="21"/>
      <c r="C38" s="21"/>
      <c r="D38" s="22"/>
      <c r="E38" s="21"/>
      <c r="F38" s="21"/>
      <c r="G38" s="23"/>
      <c r="H38" s="21"/>
      <c r="I38" s="21"/>
      <c r="J38" s="24"/>
      <c r="K38" s="7" t="e">
        <f t="shared" si="2"/>
        <v>#N/A</v>
      </c>
      <c r="L38" s="24"/>
      <c r="M38" s="7" t="e">
        <f t="shared" si="3"/>
        <v>#N/A</v>
      </c>
      <c r="N38" s="27">
        <f t="shared" si="4"/>
        <v>0</v>
      </c>
      <c r="O38" s="7" t="str">
        <f t="shared" si="5"/>
        <v>-</v>
      </c>
      <c r="P38" s="7">
        <f t="shared" si="6"/>
        <v>0</v>
      </c>
      <c r="Q38" s="7">
        <f>SUMIF(титульная!C$28:C$94,A38,титульная!D$28:D$94)</f>
        <v>20</v>
      </c>
      <c r="R38" s="2"/>
      <c r="S38">
        <f>SUMIF(титульная!$C$11:$C$25,I38,титульная!$D$11:$D$25)</f>
        <v>0</v>
      </c>
      <c r="T38">
        <f t="shared" si="7"/>
        <v>0</v>
      </c>
      <c r="U38">
        <f t="shared" si="8"/>
        <v>0</v>
      </c>
      <c r="V38" t="str">
        <f t="shared" si="12"/>
        <v>-</v>
      </c>
      <c r="W38" t="str">
        <f t="shared" si="9"/>
        <v>-</v>
      </c>
      <c r="X38" t="str">
        <f t="shared" si="10"/>
        <v>-</v>
      </c>
      <c r="Y38">
        <f t="shared" si="11"/>
        <v>1</v>
      </c>
    </row>
    <row r="39" spans="1:25" x14ac:dyDescent="0.25">
      <c r="A39" s="8">
        <f t="shared" si="1"/>
        <v>1</v>
      </c>
      <c r="B39" s="21"/>
      <c r="C39" s="21"/>
      <c r="D39" s="22"/>
      <c r="E39" s="21"/>
      <c r="F39" s="21"/>
      <c r="G39" s="23"/>
      <c r="H39" s="21"/>
      <c r="I39" s="21"/>
      <c r="J39" s="24"/>
      <c r="K39" s="7" t="e">
        <f t="shared" si="2"/>
        <v>#N/A</v>
      </c>
      <c r="L39" s="24"/>
      <c r="M39" s="7" t="e">
        <f t="shared" si="3"/>
        <v>#N/A</v>
      </c>
      <c r="N39" s="27">
        <f t="shared" si="4"/>
        <v>0</v>
      </c>
      <c r="O39" s="7" t="str">
        <f t="shared" si="5"/>
        <v>-</v>
      </c>
      <c r="P39" s="7">
        <f t="shared" si="6"/>
        <v>0</v>
      </c>
      <c r="Q39" s="7">
        <f>SUMIF(титульная!C$28:C$94,A39,титульная!D$28:D$94)</f>
        <v>20</v>
      </c>
      <c r="R39" s="2"/>
      <c r="S39">
        <f>SUMIF(титульная!$C$11:$C$25,I39,титульная!$D$11:$D$25)</f>
        <v>0</v>
      </c>
      <c r="T39">
        <f t="shared" si="7"/>
        <v>0</v>
      </c>
      <c r="U39">
        <f t="shared" si="8"/>
        <v>0</v>
      </c>
      <c r="V39" t="str">
        <f t="shared" si="12"/>
        <v>-</v>
      </c>
      <c r="W39" t="str">
        <f t="shared" si="9"/>
        <v>-</v>
      </c>
      <c r="X39" t="str">
        <f t="shared" si="10"/>
        <v>-</v>
      </c>
      <c r="Y39">
        <f t="shared" si="11"/>
        <v>1</v>
      </c>
    </row>
    <row r="40" spans="1:25" x14ac:dyDescent="0.25">
      <c r="A40" s="8">
        <f t="shared" si="1"/>
        <v>1</v>
      </c>
      <c r="B40" s="21"/>
      <c r="C40" s="21"/>
      <c r="D40" s="22"/>
      <c r="E40" s="21"/>
      <c r="F40" s="21"/>
      <c r="G40" s="23"/>
      <c r="H40" s="21"/>
      <c r="I40" s="21"/>
      <c r="J40" s="24"/>
      <c r="K40" s="7" t="e">
        <f t="shared" si="2"/>
        <v>#N/A</v>
      </c>
      <c r="L40" s="24"/>
      <c r="M40" s="7" t="e">
        <f t="shared" si="3"/>
        <v>#N/A</v>
      </c>
      <c r="N40" s="27">
        <f t="shared" si="4"/>
        <v>0</v>
      </c>
      <c r="O40" s="7" t="str">
        <f t="shared" si="5"/>
        <v>-</v>
      </c>
      <c r="P40" s="7">
        <f t="shared" si="6"/>
        <v>0</v>
      </c>
      <c r="Q40" s="7">
        <f>SUMIF(титульная!C$28:C$94,A40,титульная!D$28:D$94)</f>
        <v>20</v>
      </c>
      <c r="R40" s="2"/>
      <c r="S40">
        <f>SUMIF(титульная!$C$11:$C$25,I40,титульная!$D$11:$D$25)</f>
        <v>0</v>
      </c>
      <c r="T40">
        <f t="shared" si="7"/>
        <v>0</v>
      </c>
      <c r="U40">
        <f t="shared" si="8"/>
        <v>0</v>
      </c>
      <c r="V40" t="str">
        <f t="shared" si="12"/>
        <v>-</v>
      </c>
      <c r="W40" t="str">
        <f t="shared" si="9"/>
        <v>-</v>
      </c>
      <c r="X40" t="str">
        <f t="shared" si="10"/>
        <v>-</v>
      </c>
      <c r="Y40">
        <f t="shared" si="11"/>
        <v>1</v>
      </c>
    </row>
    <row r="41" spans="1:25" x14ac:dyDescent="0.25">
      <c r="A41" s="8">
        <f t="shared" si="1"/>
        <v>1</v>
      </c>
      <c r="B41" s="21"/>
      <c r="C41" s="21"/>
      <c r="D41" s="22"/>
      <c r="E41" s="21"/>
      <c r="F41" s="21"/>
      <c r="G41" s="23"/>
      <c r="H41" s="21"/>
      <c r="I41" s="21"/>
      <c r="J41" s="24"/>
      <c r="K41" s="7" t="e">
        <f t="shared" si="2"/>
        <v>#N/A</v>
      </c>
      <c r="L41" s="24"/>
      <c r="M41" s="7" t="e">
        <f t="shared" si="3"/>
        <v>#N/A</v>
      </c>
      <c r="N41" s="27">
        <f t="shared" si="4"/>
        <v>0</v>
      </c>
      <c r="O41" s="7" t="str">
        <f t="shared" si="5"/>
        <v>-</v>
      </c>
      <c r="P41" s="7">
        <f t="shared" si="6"/>
        <v>0</v>
      </c>
      <c r="Q41" s="7">
        <f>SUMIF(титульная!C$28:C$94,A41,титульная!D$28:D$94)</f>
        <v>20</v>
      </c>
      <c r="R41" s="2"/>
      <c r="S41">
        <f>SUMIF(титульная!$C$11:$C$25,I41,титульная!$D$11:$D$25)</f>
        <v>0</v>
      </c>
      <c r="T41">
        <f t="shared" si="7"/>
        <v>0</v>
      </c>
      <c r="U41">
        <f t="shared" si="8"/>
        <v>0</v>
      </c>
      <c r="V41" t="str">
        <f t="shared" si="12"/>
        <v>-</v>
      </c>
      <c r="W41" t="str">
        <f t="shared" si="9"/>
        <v>-</v>
      </c>
      <c r="X41" t="str">
        <f t="shared" si="10"/>
        <v>-</v>
      </c>
      <c r="Y41">
        <f t="shared" si="11"/>
        <v>1</v>
      </c>
    </row>
    <row r="42" spans="1:25" x14ac:dyDescent="0.25">
      <c r="A42" s="8">
        <f t="shared" si="1"/>
        <v>1</v>
      </c>
      <c r="B42" s="21"/>
      <c r="C42" s="21"/>
      <c r="D42" s="22"/>
      <c r="E42" s="21"/>
      <c r="F42" s="21"/>
      <c r="G42" s="23"/>
      <c r="H42" s="21"/>
      <c r="I42" s="21"/>
      <c r="J42" s="24"/>
      <c r="K42" s="7" t="e">
        <f t="shared" si="2"/>
        <v>#N/A</v>
      </c>
      <c r="L42" s="24"/>
      <c r="M42" s="7" t="e">
        <f t="shared" si="3"/>
        <v>#N/A</v>
      </c>
      <c r="N42" s="27">
        <f t="shared" si="4"/>
        <v>0</v>
      </c>
      <c r="O42" s="7" t="str">
        <f t="shared" si="5"/>
        <v>-</v>
      </c>
      <c r="P42" s="7">
        <f t="shared" si="6"/>
        <v>0</v>
      </c>
      <c r="Q42" s="7">
        <f>SUMIF(титульная!C$28:C$94,A42,титульная!D$28:D$94)</f>
        <v>20</v>
      </c>
      <c r="R42" s="2"/>
      <c r="S42">
        <f>SUMIF(титульная!$C$11:$C$25,I42,титульная!$D$11:$D$25)</f>
        <v>0</v>
      </c>
      <c r="T42">
        <f t="shared" si="7"/>
        <v>0</v>
      </c>
      <c r="U42">
        <f t="shared" si="8"/>
        <v>0</v>
      </c>
      <c r="V42" t="str">
        <f t="shared" si="12"/>
        <v>-</v>
      </c>
      <c r="W42" t="str">
        <f t="shared" si="9"/>
        <v>-</v>
      </c>
      <c r="X42" t="str">
        <f t="shared" si="10"/>
        <v>-</v>
      </c>
      <c r="Y42">
        <f t="shared" si="11"/>
        <v>1</v>
      </c>
    </row>
    <row r="43" spans="1:25" x14ac:dyDescent="0.25">
      <c r="A43" s="8">
        <f t="shared" si="1"/>
        <v>1</v>
      </c>
      <c r="B43" s="21"/>
      <c r="C43" s="21"/>
      <c r="D43" s="22"/>
      <c r="E43" s="21"/>
      <c r="F43" s="21"/>
      <c r="G43" s="23"/>
      <c r="H43" s="21"/>
      <c r="I43" s="21"/>
      <c r="J43" s="24"/>
      <c r="K43" s="7" t="e">
        <f t="shared" si="2"/>
        <v>#N/A</v>
      </c>
      <c r="L43" s="24"/>
      <c r="M43" s="7" t="e">
        <f t="shared" si="3"/>
        <v>#N/A</v>
      </c>
      <c r="N43" s="27">
        <f t="shared" si="4"/>
        <v>0</v>
      </c>
      <c r="O43" s="7" t="str">
        <f t="shared" si="5"/>
        <v>-</v>
      </c>
      <c r="P43" s="7">
        <f t="shared" si="6"/>
        <v>0</v>
      </c>
      <c r="Q43" s="7">
        <f>SUMIF(титульная!C$28:C$94,A43,титульная!D$28:D$94)</f>
        <v>20</v>
      </c>
      <c r="R43" s="2"/>
      <c r="S43">
        <f>SUMIF(титульная!$C$11:$C$25,I43,титульная!$D$11:$D$25)</f>
        <v>0</v>
      </c>
      <c r="T43">
        <f t="shared" si="7"/>
        <v>0</v>
      </c>
      <c r="U43">
        <f t="shared" si="8"/>
        <v>0</v>
      </c>
      <c r="V43" t="str">
        <f t="shared" si="12"/>
        <v>-</v>
      </c>
      <c r="W43" t="str">
        <f t="shared" si="9"/>
        <v>-</v>
      </c>
      <c r="X43" t="str">
        <f t="shared" si="10"/>
        <v>-</v>
      </c>
      <c r="Y43">
        <f t="shared" si="11"/>
        <v>1</v>
      </c>
    </row>
    <row r="44" spans="1:25" x14ac:dyDescent="0.25">
      <c r="A44" s="8">
        <f t="shared" si="1"/>
        <v>1</v>
      </c>
      <c r="B44" s="2"/>
      <c r="C44" s="2"/>
      <c r="D44" s="22"/>
      <c r="E44" s="2"/>
      <c r="F44" s="2"/>
      <c r="G44" s="23"/>
      <c r="H44" s="2"/>
      <c r="I44" s="2"/>
      <c r="J44" s="25"/>
      <c r="K44" s="7" t="e">
        <f t="shared" si="2"/>
        <v>#N/A</v>
      </c>
      <c r="L44" s="25"/>
      <c r="M44" s="7" t="e">
        <f t="shared" si="3"/>
        <v>#N/A</v>
      </c>
      <c r="N44" s="27">
        <f t="shared" si="4"/>
        <v>0</v>
      </c>
      <c r="O44" s="7" t="str">
        <f t="shared" si="5"/>
        <v>-</v>
      </c>
      <c r="P44" s="7">
        <f t="shared" si="6"/>
        <v>0</v>
      </c>
      <c r="Q44" s="7">
        <f>SUMIF(титульная!C$28:C$94,A44,титульная!D$28:D$94)</f>
        <v>20</v>
      </c>
      <c r="R44" s="2"/>
      <c r="S44">
        <f>SUMIF(титульная!$C$11:$C$25,I44,титульная!$D$11:$D$25)</f>
        <v>0</v>
      </c>
      <c r="T44">
        <f t="shared" si="7"/>
        <v>0</v>
      </c>
      <c r="U44">
        <f t="shared" si="8"/>
        <v>0</v>
      </c>
      <c r="V44" t="str">
        <f t="shared" si="12"/>
        <v>-</v>
      </c>
      <c r="W44" t="str">
        <f t="shared" si="9"/>
        <v>-</v>
      </c>
      <c r="X44" t="str">
        <f t="shared" si="10"/>
        <v>-</v>
      </c>
      <c r="Y44">
        <f t="shared" si="11"/>
        <v>1</v>
      </c>
    </row>
    <row r="46" spans="1:25" x14ac:dyDescent="0.25">
      <c r="A46" t="s">
        <v>54</v>
      </c>
      <c r="D46" t="str">
        <f>титульная!$D$7</f>
        <v>Исрапилов Ш.К. (1кат.)</v>
      </c>
      <c r="N46" t="s">
        <v>53</v>
      </c>
      <c r="R46" t="str">
        <f>титульная!$D$8</f>
        <v>Олейников Д.А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AA16" sqref="AA15:AA16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7.28515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97</v>
      </c>
      <c r="F9" s="62"/>
      <c r="G9" s="62"/>
      <c r="H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RANK(W13,W$13:W$38)</f>
        <v>1</v>
      </c>
      <c r="B13" s="28" t="s">
        <v>98</v>
      </c>
      <c r="C13" s="29">
        <v>2006</v>
      </c>
      <c r="D13" s="29"/>
      <c r="E13" s="30" t="s">
        <v>88</v>
      </c>
      <c r="F13" s="29">
        <v>64</v>
      </c>
      <c r="G13" s="29">
        <v>16</v>
      </c>
      <c r="H13" s="27">
        <v>49</v>
      </c>
      <c r="I13" s="29">
        <f>RANK(H13,H$13:H$38)</f>
        <v>4</v>
      </c>
      <c r="J13" s="27">
        <v>58</v>
      </c>
      <c r="K13" s="29">
        <f>RANK(J13,J$13:J$38)</f>
        <v>4</v>
      </c>
      <c r="L13" s="27">
        <f>H13+J13/2</f>
        <v>78</v>
      </c>
      <c r="M13" s="7">
        <f>IF(G13=$T$12,T13,IF(G13=$U$12,U13,IF(G13=$V$12,V13,"-")))</f>
        <v>0</v>
      </c>
      <c r="N13" s="29">
        <f>L13*Q13</f>
        <v>546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7</v>
      </c>
      <c r="R13">
        <f t="shared" ref="R13:R38" si="0">H13*Q13</f>
        <v>343</v>
      </c>
      <c r="S13">
        <f t="shared" ref="S13:S38" si="1">J13*Q13</f>
        <v>406</v>
      </c>
      <c r="T13">
        <f t="shared" ref="T13:T22" si="2">IF($L13&lt;=$L$10,"-",IF($L13&lt;=$K$10,$L$9,IF($L13&lt;=$J$10,$K$9,$J$9)))</f>
        <v>0</v>
      </c>
      <c r="U13">
        <f t="shared" ref="U13:U38" si="3">IF($L13&lt;=$L$8,"-",IF($L13&lt;=$K$8,$L$7,IF($L13&lt;=$J$8,$K$7,$J$7)))</f>
        <v>0</v>
      </c>
      <c r="V13">
        <f t="shared" ref="V13:V38" si="4">IF($L13&lt;=$L$6,"-",IF($L13&lt;=$K$6,$L$5,IF($L13&lt;=$J$6,$K$5,$J$5)))</f>
        <v>0</v>
      </c>
      <c r="W13">
        <f t="shared" ref="W13:W38" si="5">N13+(1-F13)</f>
        <v>483</v>
      </c>
    </row>
    <row r="14" spans="1:23" x14ac:dyDescent="0.25">
      <c r="A14" s="8">
        <f>RANK(W14,W$13:W$38)</f>
        <v>2</v>
      </c>
      <c r="B14" s="28" t="s">
        <v>134</v>
      </c>
      <c r="C14" s="29">
        <v>2006</v>
      </c>
      <c r="D14" s="29"/>
      <c r="E14" s="30" t="s">
        <v>88</v>
      </c>
      <c r="F14" s="29">
        <v>68</v>
      </c>
      <c r="G14" s="29">
        <v>8</v>
      </c>
      <c r="H14" s="27">
        <v>90</v>
      </c>
      <c r="I14" s="29">
        <f>RANK(H14,H$13:H$38)</f>
        <v>3</v>
      </c>
      <c r="J14" s="27">
        <v>182</v>
      </c>
      <c r="K14" s="29">
        <f>RANK(J14,J$13:J$38)</f>
        <v>1</v>
      </c>
      <c r="L14" s="27">
        <f>H14+J14/2</f>
        <v>181</v>
      </c>
      <c r="M14" s="7" t="str">
        <f>IF(G14=$T$12,T14,IF(G14=$U$12,U14,IF(G14=$V$12,V14,"-")))</f>
        <v>-</v>
      </c>
      <c r="N14" s="29">
        <f>L14*Q14</f>
        <v>543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3</v>
      </c>
      <c r="R14">
        <f t="shared" si="0"/>
        <v>270</v>
      </c>
      <c r="S14">
        <f t="shared" si="1"/>
        <v>546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476</v>
      </c>
    </row>
    <row r="15" spans="1:23" x14ac:dyDescent="0.25">
      <c r="A15" s="8">
        <v>3</v>
      </c>
      <c r="B15" s="73" t="s">
        <v>160</v>
      </c>
      <c r="C15" s="75">
        <v>2006</v>
      </c>
      <c r="D15" s="75"/>
      <c r="E15" s="76" t="s">
        <v>88</v>
      </c>
      <c r="F15" s="75">
        <v>57</v>
      </c>
      <c r="G15" s="75">
        <v>6</v>
      </c>
      <c r="H15" s="77">
        <v>141</v>
      </c>
      <c r="I15" s="75">
        <f>RANK(H15,H$13:H$38)</f>
        <v>1</v>
      </c>
      <c r="J15" s="77">
        <v>150</v>
      </c>
      <c r="K15" s="75">
        <f>RANK(J15,J$13:J$38)</f>
        <v>2</v>
      </c>
      <c r="L15" s="77">
        <f>H15+J15/2</f>
        <v>216</v>
      </c>
      <c r="M15" s="75" t="str">
        <f>IF(G15=$T$12,T15,IF(G15=$U$12,U15,IF(G15=$V$12,V15,"-")))</f>
        <v>-</v>
      </c>
      <c r="N15" s="75">
        <f>L15*Q15</f>
        <v>324</v>
      </c>
      <c r="O15" s="75">
        <f>SUMIF(титульная!C$28:C$94,A15,титульная!D$28:D$94)</f>
        <v>16</v>
      </c>
      <c r="P15" s="4" t="s">
        <v>165</v>
      </c>
      <c r="Q15">
        <f>SUMIF(титульная!$C$11:$C$25,G15,титульная!$D$11:$D$25)</f>
        <v>1.5</v>
      </c>
      <c r="R15">
        <f t="shared" si="0"/>
        <v>211.5</v>
      </c>
      <c r="S15">
        <f t="shared" si="1"/>
        <v>225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268</v>
      </c>
    </row>
    <row r="16" spans="1:23" x14ac:dyDescent="0.25">
      <c r="A16" s="8">
        <v>4</v>
      </c>
      <c r="B16" s="28" t="s">
        <v>137</v>
      </c>
      <c r="C16" s="29">
        <v>2009</v>
      </c>
      <c r="D16" s="29"/>
      <c r="E16" s="30" t="s">
        <v>88</v>
      </c>
      <c r="F16" s="29">
        <v>57.5</v>
      </c>
      <c r="G16" s="29">
        <v>6</v>
      </c>
      <c r="H16" s="27">
        <v>112</v>
      </c>
      <c r="I16" s="29">
        <f>RANK(H16,H$13:H$38)</f>
        <v>2</v>
      </c>
      <c r="J16" s="27">
        <v>133</v>
      </c>
      <c r="K16" s="29">
        <f>RANK(J16,J$13:J$38)</f>
        <v>3</v>
      </c>
      <c r="L16" s="27">
        <f>H16+J16/2</f>
        <v>178.5</v>
      </c>
      <c r="M16" s="7" t="str">
        <f>IF(G16=$T$12,T16,IF(G16=$U$12,U16,IF(G16=$V$12,V16,"-")))</f>
        <v>-</v>
      </c>
      <c r="N16" s="29">
        <f>L16*Q16</f>
        <v>267.75</v>
      </c>
      <c r="O16" s="29">
        <f>SUMIF(титульная!C$28:C$94,A16,титульная!D$28:D$94)</f>
        <v>15</v>
      </c>
      <c r="P16" s="64" t="s">
        <v>165</v>
      </c>
      <c r="Q16">
        <f>SUMIF(титульная!$C$11:$C$25,G16,титульная!$D$11:$D$25)</f>
        <v>1.5</v>
      </c>
      <c r="R16">
        <f t="shared" si="0"/>
        <v>168</v>
      </c>
      <c r="S16">
        <f t="shared" si="1"/>
        <v>199.5</v>
      </c>
      <c r="T16">
        <f t="shared" si="2"/>
        <v>0</v>
      </c>
      <c r="U16">
        <f t="shared" si="3"/>
        <v>0</v>
      </c>
      <c r="V16">
        <f t="shared" si="4"/>
        <v>0</v>
      </c>
      <c r="W16">
        <f t="shared" si="5"/>
        <v>211.25</v>
      </c>
    </row>
    <row r="17" spans="1:23" hidden="1" x14ac:dyDescent="0.25">
      <c r="A17" s="8">
        <f t="shared" ref="A13:A38" si="6">RANK(W17,W$13:W$38)</f>
        <v>5</v>
      </c>
      <c r="B17" s="22"/>
      <c r="C17" s="21"/>
      <c r="D17" s="21"/>
      <c r="E17" s="23"/>
      <c r="F17" s="21"/>
      <c r="G17" s="21"/>
      <c r="H17" s="24"/>
      <c r="I17" s="7" t="e">
        <f t="shared" ref="I13:I38" si="7">RANK(H17,H$13:H$38)</f>
        <v>#N/A</v>
      </c>
      <c r="J17" s="24"/>
      <c r="K17" s="7" t="e">
        <f t="shared" ref="K13:K38" si="8">RANK(J17,J$13:J$38)</f>
        <v>#N/A</v>
      </c>
      <c r="L17" s="27">
        <f t="shared" ref="L16:L38" si="9">H17+J17/2</f>
        <v>0</v>
      </c>
      <c r="M17" s="7" t="str">
        <f t="shared" ref="M16:M38" si="10">IF(G17=$T$12,T17,IF(G17=$U$12,U17,IF(G17=$V$12,V17,"-")))</f>
        <v>-</v>
      </c>
      <c r="N17" s="7">
        <f t="shared" ref="N16:N38" si="11">L17*Q17</f>
        <v>0</v>
      </c>
      <c r="O17" s="7">
        <f>SUMIF(титульная!C$28:C$94,A17,титульная!D$28:D$94)</f>
        <v>14</v>
      </c>
      <c r="P17" s="2"/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5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14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5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14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5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14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5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14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5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14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5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14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ref="T23:T38" si="12">IF($L23&lt;=$L$10,"-",IF($L23&lt;=$K$10,$L$9,IF($L23&lt;=$J$10,$K$9,$J$9)))</f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5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14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1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5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14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1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5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14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1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5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14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5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14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5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14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5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14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5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14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5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14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5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14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5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14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5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14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5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14</v>
      </c>
      <c r="P36" s="2"/>
      <c r="Q36">
        <f>SUMIF(титульная!$C$11:$C$25,G36,титульная!$D$11:$D$25)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5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14</v>
      </c>
      <c r="P37" s="2"/>
      <c r="Q37">
        <f>SUMIF(титульная!$C$11:$C$25,G37,титульная!$D$11:$D$25)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5</v>
      </c>
      <c r="B38" s="22"/>
      <c r="C38" s="2"/>
      <c r="D38" s="2"/>
      <c r="E38" s="23"/>
      <c r="F38" s="2"/>
      <c r="G38" s="2"/>
      <c r="H38" s="25"/>
      <c r="I38" s="7" t="e">
        <f t="shared" si="7"/>
        <v>#N/A</v>
      </c>
      <c r="J38" s="25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14</v>
      </c>
      <c r="P38" s="2"/>
      <c r="Q38">
        <f>SUMIF(титульная!$C$11:$C$25,G38,титульная!$D$11:$D$25)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40" spans="1:23" x14ac:dyDescent="0.25">
      <c r="A40" t="s">
        <v>54</v>
      </c>
      <c r="C40" t="str">
        <f>титульная!$D$7</f>
        <v>Исрапилов Ш.К. (1кат.)</v>
      </c>
      <c r="L40" t="s">
        <v>53</v>
      </c>
      <c r="P40" t="str">
        <f>титульная!$D$8</f>
        <v>Олейников Д.А</v>
      </c>
    </row>
  </sheetData>
  <autoFilter ref="A12:P38">
    <sortState ref="A13:P16">
      <sortCondition ref="A12:A38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K9" sqref="K9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6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170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RANK(W13,W$13:W$42)</f>
        <v>1</v>
      </c>
      <c r="B13" s="28" t="s">
        <v>155</v>
      </c>
      <c r="C13" s="29">
        <v>2005</v>
      </c>
      <c r="D13" s="29"/>
      <c r="E13" s="30" t="s">
        <v>86</v>
      </c>
      <c r="F13" s="29">
        <v>37.4</v>
      </c>
      <c r="G13" s="29">
        <v>8</v>
      </c>
      <c r="H13" s="27">
        <v>126</v>
      </c>
      <c r="I13" s="29">
        <f>RANK(H13,H$13:H$42)</f>
        <v>1</v>
      </c>
      <c r="J13" s="27">
        <v>225</v>
      </c>
      <c r="K13" s="29">
        <f>RANK(J13,J$13:J$42)</f>
        <v>1</v>
      </c>
      <c r="L13" s="27">
        <f>H13+J13/2</f>
        <v>238.5</v>
      </c>
      <c r="M13" s="29" t="str">
        <f>IF(G13=$T$12,T13,IF(G13=$U$12,U13,IF(G13=$V$12,V13,"-")))</f>
        <v>-</v>
      </c>
      <c r="N13" s="29">
        <f>L13*Q13</f>
        <v>715.5</v>
      </c>
      <c r="O13" s="29">
        <f>SUMIF(титульная!C$28:C$94,A13,титульная!D$28:D$94)</f>
        <v>20</v>
      </c>
      <c r="P13" s="64" t="s">
        <v>164</v>
      </c>
      <c r="Q13">
        <f>SUMIF(титульная!$C$11:$C$25,G13,титульная!$D$11:$D$25)</f>
        <v>3</v>
      </c>
      <c r="R13">
        <f t="shared" ref="R13:R42" si="0">H13*Q13</f>
        <v>378</v>
      </c>
      <c r="S13">
        <f t="shared" ref="S13:S42" si="1">J13*Q13</f>
        <v>675</v>
      </c>
      <c r="T13">
        <f t="shared" ref="T13:T26" si="2">IF($L13&lt;=$L$10,"-",IF($L13&lt;=$K$10,$L$9,IF($L13&lt;=$J$10,$K$9,$J$9)))</f>
        <v>0</v>
      </c>
      <c r="U13">
        <f t="shared" ref="U13:U42" si="3">IF($L13&lt;=$L$8,"-",IF($L13&lt;=$K$8,$L$7,IF($L13&lt;=$J$8,$K$7,$J$7)))</f>
        <v>0</v>
      </c>
      <c r="V13">
        <f t="shared" ref="V13:V42" si="4">IF($L13&lt;=$L$6,"-",IF($L13&lt;=$K$6,$L$5,IF($L13&lt;=$J$6,$K$5,$J$5)))</f>
        <v>0</v>
      </c>
      <c r="W13">
        <f>N13+(1-F13)</f>
        <v>679.1</v>
      </c>
    </row>
    <row r="14" spans="1:23" x14ac:dyDescent="0.25">
      <c r="A14" s="8">
        <f>RANK(W14,W$13:W$42)</f>
        <v>2</v>
      </c>
      <c r="B14" s="28" t="s">
        <v>133</v>
      </c>
      <c r="C14" s="29">
        <v>2004</v>
      </c>
      <c r="D14" s="29"/>
      <c r="E14" s="30" t="s">
        <v>88</v>
      </c>
      <c r="F14" s="29">
        <v>45</v>
      </c>
      <c r="G14" s="29">
        <v>8</v>
      </c>
      <c r="H14" s="27">
        <v>52</v>
      </c>
      <c r="I14" s="29">
        <f>RANK(H14,H$13:H$42)</f>
        <v>3</v>
      </c>
      <c r="J14" s="27">
        <v>142</v>
      </c>
      <c r="K14" s="29">
        <f>RANK(J14,J$13:J$42)</f>
        <v>3</v>
      </c>
      <c r="L14" s="27">
        <f>H14+J14/2</f>
        <v>123</v>
      </c>
      <c r="M14" s="29" t="str">
        <f>IF(G14=$T$12,T14,IF(G14=$U$12,U14,IF(G14=$V$12,V14,"-")))</f>
        <v>-</v>
      </c>
      <c r="N14" s="29">
        <f>L14*Q14</f>
        <v>369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3</v>
      </c>
      <c r="R14">
        <f t="shared" si="0"/>
        <v>156</v>
      </c>
      <c r="S14">
        <f t="shared" si="1"/>
        <v>426</v>
      </c>
      <c r="T14">
        <f t="shared" si="2"/>
        <v>0</v>
      </c>
      <c r="U14">
        <f t="shared" si="3"/>
        <v>0</v>
      </c>
      <c r="V14">
        <f t="shared" si="4"/>
        <v>0</v>
      </c>
      <c r="W14">
        <f>N14+(1-F14)</f>
        <v>325</v>
      </c>
    </row>
    <row r="15" spans="1:23" x14ac:dyDescent="0.25">
      <c r="A15" s="8">
        <f>RANK(W15,W$13:W$42)</f>
        <v>3</v>
      </c>
      <c r="B15" s="28" t="s">
        <v>154</v>
      </c>
      <c r="C15" s="29">
        <v>2004</v>
      </c>
      <c r="D15" s="29"/>
      <c r="E15" s="30" t="s">
        <v>86</v>
      </c>
      <c r="F15" s="29">
        <v>36</v>
      </c>
      <c r="G15" s="29">
        <v>6</v>
      </c>
      <c r="H15" s="27">
        <v>111</v>
      </c>
      <c r="I15" s="29">
        <f>RANK(H15,H$13:H$42)</f>
        <v>2</v>
      </c>
      <c r="J15" s="27">
        <v>190</v>
      </c>
      <c r="K15" s="29">
        <f>RANK(J15,J$13:J$42)</f>
        <v>2</v>
      </c>
      <c r="L15" s="27">
        <f>H15+J15/2</f>
        <v>206</v>
      </c>
      <c r="M15" s="29" t="str">
        <f>IF(G15=$T$12,T15,IF(G15=$U$12,U15,IF(G15=$V$12,V15,"-")))</f>
        <v>-</v>
      </c>
      <c r="N15" s="29">
        <f>L15*Q15</f>
        <v>309</v>
      </c>
      <c r="O15" s="29">
        <f>SUMIF(титульная!C$28:C$94,A15,титульная!D$28:D$94)</f>
        <v>16</v>
      </c>
      <c r="P15" s="64" t="s">
        <v>164</v>
      </c>
      <c r="Q15">
        <f>SUMIF(титульная!$C$11:$C$25,G15,титульная!$D$11:$D$25)</f>
        <v>1.5</v>
      </c>
      <c r="R15">
        <f t="shared" si="0"/>
        <v>166.5</v>
      </c>
      <c r="S15">
        <f t="shared" si="1"/>
        <v>285</v>
      </c>
      <c r="T15">
        <f t="shared" si="2"/>
        <v>0</v>
      </c>
      <c r="U15">
        <f t="shared" si="3"/>
        <v>0</v>
      </c>
      <c r="V15">
        <f t="shared" si="4"/>
        <v>0</v>
      </c>
      <c r="W15">
        <f>N15+(1-F15)</f>
        <v>274</v>
      </c>
    </row>
    <row r="16" spans="1:23" x14ac:dyDescent="0.25">
      <c r="A16" s="8">
        <f>RANK(W16,W$13:W$42)</f>
        <v>4</v>
      </c>
      <c r="B16" s="28" t="s">
        <v>136</v>
      </c>
      <c r="C16" s="29">
        <v>2004</v>
      </c>
      <c r="D16" s="29"/>
      <c r="E16" s="30" t="s">
        <v>88</v>
      </c>
      <c r="F16" s="29">
        <v>40</v>
      </c>
      <c r="G16" s="29">
        <v>8</v>
      </c>
      <c r="H16" s="27">
        <v>28</v>
      </c>
      <c r="I16" s="29">
        <f>RANK(H16,H$13:H$42)</f>
        <v>4</v>
      </c>
      <c r="J16" s="27">
        <v>73</v>
      </c>
      <c r="K16" s="29">
        <f>RANK(J16,J$13:J$42)</f>
        <v>4</v>
      </c>
      <c r="L16" s="27">
        <f>H16+J16/2</f>
        <v>64.5</v>
      </c>
      <c r="M16" s="29" t="str">
        <f>IF(G16=$T$12,T16,IF(G16=$U$12,U16,IF(G16=$V$12,V16,"-")))</f>
        <v>-</v>
      </c>
      <c r="N16" s="29">
        <f>L16*Q16</f>
        <v>193.5</v>
      </c>
      <c r="O16" s="29">
        <f>SUMIF(титульная!C$28:C$94,A16,титульная!D$28:D$94)</f>
        <v>15</v>
      </c>
      <c r="P16" s="64" t="s">
        <v>165</v>
      </c>
      <c r="Q16">
        <f>SUMIF(титульная!$C$11:$C$25,G16,титульная!$D$11:$D$25)</f>
        <v>3</v>
      </c>
      <c r="R16">
        <f t="shared" si="0"/>
        <v>84</v>
      </c>
      <c r="S16">
        <f t="shared" si="1"/>
        <v>219</v>
      </c>
      <c r="T16">
        <f t="shared" si="2"/>
        <v>0</v>
      </c>
      <c r="U16">
        <f t="shared" si="3"/>
        <v>0</v>
      </c>
      <c r="V16">
        <f t="shared" si="4"/>
        <v>0</v>
      </c>
      <c r="W16">
        <f>N16+(1-F16)</f>
        <v>154.5</v>
      </c>
    </row>
    <row r="17" spans="1:23" hidden="1" x14ac:dyDescent="0.25">
      <c r="A17" s="8">
        <f t="shared" ref="A17:A42" si="5">RANK(W17,W$13:W$42)</f>
        <v>5</v>
      </c>
      <c r="B17" s="22"/>
      <c r="C17" s="21"/>
      <c r="D17" s="21"/>
      <c r="E17" s="23"/>
      <c r="F17" s="21"/>
      <c r="G17" s="21"/>
      <c r="H17" s="24"/>
      <c r="I17" s="7" t="e">
        <f t="shared" ref="I17:I42" si="6">RANK(H17,H$13:H$42)</f>
        <v>#N/A</v>
      </c>
      <c r="J17" s="24"/>
      <c r="K17" s="7" t="e">
        <f t="shared" ref="K17:K42" si="7">RANK(J17,J$13:J$42)</f>
        <v>#N/A</v>
      </c>
      <c r="L17" s="27">
        <f t="shared" ref="L17:L42" si="8">H17+J17/2</f>
        <v>0</v>
      </c>
      <c r="M17" s="7" t="str">
        <f t="shared" ref="M17:M42" si="9">IF(G17=$T$12,T17,IF(G17=$U$12,U17,IF(G17=$V$12,V17,"-")))</f>
        <v>-</v>
      </c>
      <c r="N17" s="7">
        <f t="shared" ref="N17:N42" si="10">L17*Q17</f>
        <v>0</v>
      </c>
      <c r="O17" s="7">
        <f>SUMIF(титульная!C$28:C$94,A17,титульная!D$28:D$94)</f>
        <v>14</v>
      </c>
      <c r="P17" s="2" t="s">
        <v>113</v>
      </c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ref="W17:W42" si="11">N17+(1-F17)</f>
        <v>1</v>
      </c>
    </row>
    <row r="18" spans="1:23" hidden="1" x14ac:dyDescent="0.25">
      <c r="A18" s="8">
        <f t="shared" si="5"/>
        <v>5</v>
      </c>
      <c r="B18" s="22"/>
      <c r="C18" s="21"/>
      <c r="D18" s="21"/>
      <c r="E18" s="23"/>
      <c r="F18" s="21"/>
      <c r="G18" s="21"/>
      <c r="H18" s="24"/>
      <c r="I18" s="7" t="e">
        <f t="shared" si="6"/>
        <v>#N/A</v>
      </c>
      <c r="J18" s="24"/>
      <c r="K18" s="7" t="e">
        <f t="shared" si="7"/>
        <v>#N/A</v>
      </c>
      <c r="L18" s="27">
        <f t="shared" si="8"/>
        <v>0</v>
      </c>
      <c r="M18" s="7" t="str">
        <f t="shared" si="9"/>
        <v>-</v>
      </c>
      <c r="N18" s="7">
        <f t="shared" si="10"/>
        <v>0</v>
      </c>
      <c r="O18" s="7">
        <f>SUMIF(титульная!C$28:C$94,A18,титульная!D$28:D$94)</f>
        <v>14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11"/>
        <v>1</v>
      </c>
    </row>
    <row r="19" spans="1:23" hidden="1" x14ac:dyDescent="0.25">
      <c r="A19" s="8">
        <f t="shared" si="5"/>
        <v>5</v>
      </c>
      <c r="B19" s="22"/>
      <c r="C19" s="21"/>
      <c r="D19" s="21"/>
      <c r="E19" s="23"/>
      <c r="F19" s="21"/>
      <c r="G19" s="21"/>
      <c r="H19" s="24"/>
      <c r="I19" s="7" t="e">
        <f t="shared" si="6"/>
        <v>#N/A</v>
      </c>
      <c r="J19" s="24"/>
      <c r="K19" s="7" t="e">
        <f t="shared" si="7"/>
        <v>#N/A</v>
      </c>
      <c r="L19" s="27">
        <f t="shared" si="8"/>
        <v>0</v>
      </c>
      <c r="M19" s="7" t="str">
        <f t="shared" si="9"/>
        <v>-</v>
      </c>
      <c r="N19" s="7">
        <f t="shared" si="10"/>
        <v>0</v>
      </c>
      <c r="O19" s="7">
        <f>SUMIF(титульная!C$28:C$94,A19,титульная!D$28:D$94)</f>
        <v>14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11"/>
        <v>1</v>
      </c>
    </row>
    <row r="20" spans="1:23" hidden="1" x14ac:dyDescent="0.25">
      <c r="A20" s="8">
        <f t="shared" si="5"/>
        <v>5</v>
      </c>
      <c r="B20" s="22"/>
      <c r="C20" s="21"/>
      <c r="D20" s="21"/>
      <c r="E20" s="23"/>
      <c r="F20" s="21"/>
      <c r="G20" s="21"/>
      <c r="H20" s="24"/>
      <c r="I20" s="7" t="e">
        <f t="shared" si="6"/>
        <v>#N/A</v>
      </c>
      <c r="J20" s="24"/>
      <c r="K20" s="7" t="e">
        <f t="shared" si="7"/>
        <v>#N/A</v>
      </c>
      <c r="L20" s="27">
        <f t="shared" si="8"/>
        <v>0</v>
      </c>
      <c r="M20" s="7" t="str">
        <f t="shared" si="9"/>
        <v>-</v>
      </c>
      <c r="N20" s="7">
        <f t="shared" si="10"/>
        <v>0</v>
      </c>
      <c r="O20" s="7">
        <f>SUMIF(титульная!C$28:C$94,A20,титульная!D$28:D$94)</f>
        <v>14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11"/>
        <v>1</v>
      </c>
    </row>
    <row r="21" spans="1:23" hidden="1" x14ac:dyDescent="0.25">
      <c r="A21" s="8">
        <f t="shared" si="5"/>
        <v>5</v>
      </c>
      <c r="B21" s="22"/>
      <c r="C21" s="21"/>
      <c r="D21" s="21"/>
      <c r="E21" s="23"/>
      <c r="F21" s="21"/>
      <c r="G21" s="21"/>
      <c r="H21" s="24"/>
      <c r="I21" s="7" t="e">
        <f t="shared" si="6"/>
        <v>#N/A</v>
      </c>
      <c r="J21" s="24"/>
      <c r="K21" s="7" t="e">
        <f t="shared" si="7"/>
        <v>#N/A</v>
      </c>
      <c r="L21" s="27">
        <f t="shared" si="8"/>
        <v>0</v>
      </c>
      <c r="M21" s="7" t="str">
        <f t="shared" si="9"/>
        <v>-</v>
      </c>
      <c r="N21" s="7">
        <f t="shared" si="10"/>
        <v>0</v>
      </c>
      <c r="O21" s="7">
        <f>SUMIF(титульная!C$28:C$94,A21,титульная!D$28:D$94)</f>
        <v>14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11"/>
        <v>1</v>
      </c>
    </row>
    <row r="22" spans="1:23" hidden="1" x14ac:dyDescent="0.25">
      <c r="A22" s="8">
        <f t="shared" si="5"/>
        <v>5</v>
      </c>
      <c r="B22" s="22"/>
      <c r="C22" s="21"/>
      <c r="D22" s="21"/>
      <c r="E22" s="23"/>
      <c r="F22" s="21"/>
      <c r="G22" s="21"/>
      <c r="H22" s="24"/>
      <c r="I22" s="7" t="e">
        <f t="shared" si="6"/>
        <v>#N/A</v>
      </c>
      <c r="J22" s="24"/>
      <c r="K22" s="7" t="e">
        <f t="shared" si="7"/>
        <v>#N/A</v>
      </c>
      <c r="L22" s="27">
        <f t="shared" si="8"/>
        <v>0</v>
      </c>
      <c r="M22" s="7" t="str">
        <f t="shared" si="9"/>
        <v>-</v>
      </c>
      <c r="N22" s="7">
        <f t="shared" si="10"/>
        <v>0</v>
      </c>
      <c r="O22" s="7">
        <f>SUMIF(титульная!C$28:C$94,A22,титульная!D$28:D$94)</f>
        <v>14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11"/>
        <v>1</v>
      </c>
    </row>
    <row r="23" spans="1:23" hidden="1" x14ac:dyDescent="0.25">
      <c r="A23" s="8">
        <f t="shared" si="5"/>
        <v>5</v>
      </c>
      <c r="B23" s="22"/>
      <c r="C23" s="21"/>
      <c r="D23" s="21"/>
      <c r="E23" s="23"/>
      <c r="F23" s="21"/>
      <c r="G23" s="21"/>
      <c r="H23" s="24"/>
      <c r="I23" s="7" t="e">
        <f t="shared" si="6"/>
        <v>#N/A</v>
      </c>
      <c r="J23" s="24"/>
      <c r="K23" s="7" t="e">
        <f t="shared" si="7"/>
        <v>#N/A</v>
      </c>
      <c r="L23" s="27">
        <f t="shared" si="8"/>
        <v>0</v>
      </c>
      <c r="M23" s="7" t="str">
        <f t="shared" si="9"/>
        <v>-</v>
      </c>
      <c r="N23" s="7">
        <f t="shared" si="10"/>
        <v>0</v>
      </c>
      <c r="O23" s="7">
        <f>SUMIF(титульная!C$28:C$94,A23,титульная!D$28:D$94)</f>
        <v>14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si="2"/>
        <v>-</v>
      </c>
      <c r="U23" t="str">
        <f t="shared" si="3"/>
        <v>-</v>
      </c>
      <c r="V23" t="str">
        <f t="shared" si="4"/>
        <v>-</v>
      </c>
      <c r="W23">
        <f t="shared" si="11"/>
        <v>1</v>
      </c>
    </row>
    <row r="24" spans="1:23" hidden="1" x14ac:dyDescent="0.25">
      <c r="A24" s="8">
        <f t="shared" si="5"/>
        <v>5</v>
      </c>
      <c r="B24" s="22"/>
      <c r="C24" s="21"/>
      <c r="D24" s="21"/>
      <c r="E24" s="23"/>
      <c r="F24" s="21"/>
      <c r="G24" s="21"/>
      <c r="H24" s="24"/>
      <c r="I24" s="7" t="e">
        <f t="shared" si="6"/>
        <v>#N/A</v>
      </c>
      <c r="J24" s="24"/>
      <c r="K24" s="7" t="e">
        <f t="shared" si="7"/>
        <v>#N/A</v>
      </c>
      <c r="L24" s="27">
        <f t="shared" si="8"/>
        <v>0</v>
      </c>
      <c r="M24" s="7" t="str">
        <f t="shared" si="9"/>
        <v>-</v>
      </c>
      <c r="N24" s="7">
        <f t="shared" si="10"/>
        <v>0</v>
      </c>
      <c r="O24" s="7">
        <f>SUMIF(титульная!C$28:C$94,A24,титульная!D$28:D$94)</f>
        <v>14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2"/>
        <v>-</v>
      </c>
      <c r="U24" t="str">
        <f t="shared" si="3"/>
        <v>-</v>
      </c>
      <c r="V24" t="str">
        <f t="shared" si="4"/>
        <v>-</v>
      </c>
      <c r="W24">
        <f t="shared" si="11"/>
        <v>1</v>
      </c>
    </row>
    <row r="25" spans="1:23" hidden="1" x14ac:dyDescent="0.25">
      <c r="A25" s="8">
        <f t="shared" si="5"/>
        <v>5</v>
      </c>
      <c r="B25" s="22"/>
      <c r="C25" s="21"/>
      <c r="D25" s="21"/>
      <c r="E25" s="23"/>
      <c r="F25" s="21"/>
      <c r="G25" s="21"/>
      <c r="H25" s="24"/>
      <c r="I25" s="7" t="e">
        <f t="shared" si="6"/>
        <v>#N/A</v>
      </c>
      <c r="J25" s="24"/>
      <c r="K25" s="7" t="e">
        <f t="shared" si="7"/>
        <v>#N/A</v>
      </c>
      <c r="L25" s="27">
        <f t="shared" si="8"/>
        <v>0</v>
      </c>
      <c r="M25" s="7" t="str">
        <f t="shared" si="9"/>
        <v>-</v>
      </c>
      <c r="N25" s="7">
        <f t="shared" si="10"/>
        <v>0</v>
      </c>
      <c r="O25" s="7">
        <f>SUMIF(титульная!C$28:C$94,A25,титульная!D$28:D$94)</f>
        <v>14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2"/>
        <v>-</v>
      </c>
      <c r="U25" t="str">
        <f t="shared" si="3"/>
        <v>-</v>
      </c>
      <c r="V25" t="str">
        <f t="shared" si="4"/>
        <v>-</v>
      </c>
      <c r="W25">
        <f t="shared" si="11"/>
        <v>1</v>
      </c>
    </row>
    <row r="26" spans="1:23" hidden="1" x14ac:dyDescent="0.25">
      <c r="A26" s="8">
        <f t="shared" si="5"/>
        <v>5</v>
      </c>
      <c r="B26" s="22"/>
      <c r="C26" s="21"/>
      <c r="D26" s="21"/>
      <c r="E26" s="23"/>
      <c r="F26" s="21"/>
      <c r="G26" s="21"/>
      <c r="H26" s="24"/>
      <c r="I26" s="7" t="e">
        <f t="shared" si="6"/>
        <v>#N/A</v>
      </c>
      <c r="J26" s="24"/>
      <c r="K26" s="7" t="e">
        <f t="shared" si="7"/>
        <v>#N/A</v>
      </c>
      <c r="L26" s="27">
        <f t="shared" si="8"/>
        <v>0</v>
      </c>
      <c r="M26" s="7" t="str">
        <f t="shared" si="9"/>
        <v>-</v>
      </c>
      <c r="N26" s="7">
        <f t="shared" si="10"/>
        <v>0</v>
      </c>
      <c r="O26" s="7">
        <f>SUMIF(титульная!C$28:C$94,A26,титульная!D$28:D$94)</f>
        <v>14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2"/>
        <v>-</v>
      </c>
      <c r="U26" t="str">
        <f t="shared" si="3"/>
        <v>-</v>
      </c>
      <c r="V26" t="str">
        <f t="shared" si="4"/>
        <v>-</v>
      </c>
      <c r="W26">
        <f t="shared" si="11"/>
        <v>1</v>
      </c>
    </row>
    <row r="27" spans="1:23" hidden="1" x14ac:dyDescent="0.25">
      <c r="A27" s="8">
        <f t="shared" si="5"/>
        <v>5</v>
      </c>
      <c r="B27" s="22"/>
      <c r="C27" s="21"/>
      <c r="D27" s="21"/>
      <c r="E27" s="23"/>
      <c r="F27" s="21"/>
      <c r="G27" s="21"/>
      <c r="H27" s="24"/>
      <c r="I27" s="7" t="e">
        <f t="shared" si="6"/>
        <v>#N/A</v>
      </c>
      <c r="J27" s="24"/>
      <c r="K27" s="7" t="e">
        <f t="shared" si="7"/>
        <v>#N/A</v>
      </c>
      <c r="L27" s="27">
        <f t="shared" si="8"/>
        <v>0</v>
      </c>
      <c r="M27" s="7" t="str">
        <f t="shared" si="9"/>
        <v>-</v>
      </c>
      <c r="N27" s="7">
        <f t="shared" si="10"/>
        <v>0</v>
      </c>
      <c r="O27" s="7">
        <f>SUMIF(титульная!C$28:C$94,A27,титульная!D$28:D$94)</f>
        <v>14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ref="T27:T42" si="12">IF($L27&lt;=$L$10,"-",IF($L27&lt;=$K$10,$L$9,IF($L27&lt;=$J$10,$K$9,$J$9)))</f>
        <v>-</v>
      </c>
      <c r="U27" t="str">
        <f t="shared" si="3"/>
        <v>-</v>
      </c>
      <c r="V27" t="str">
        <f t="shared" si="4"/>
        <v>-</v>
      </c>
      <c r="W27">
        <f t="shared" si="11"/>
        <v>1</v>
      </c>
    </row>
    <row r="28" spans="1:23" hidden="1" x14ac:dyDescent="0.25">
      <c r="A28" s="8">
        <f t="shared" si="5"/>
        <v>5</v>
      </c>
      <c r="B28" s="22"/>
      <c r="C28" s="21"/>
      <c r="D28" s="21"/>
      <c r="E28" s="23"/>
      <c r="F28" s="21"/>
      <c r="G28" s="21"/>
      <c r="H28" s="24"/>
      <c r="I28" s="7" t="e">
        <f t="shared" si="6"/>
        <v>#N/A</v>
      </c>
      <c r="J28" s="24"/>
      <c r="K28" s="7" t="e">
        <f t="shared" si="7"/>
        <v>#N/A</v>
      </c>
      <c r="L28" s="27">
        <f t="shared" si="8"/>
        <v>0</v>
      </c>
      <c r="M28" s="7" t="str">
        <f t="shared" si="9"/>
        <v>-</v>
      </c>
      <c r="N28" s="7">
        <f t="shared" si="10"/>
        <v>0</v>
      </c>
      <c r="O28" s="7">
        <f>SUMIF(титульная!C$28:C$94,A28,титульная!D$28:D$94)</f>
        <v>14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11"/>
        <v>1</v>
      </c>
    </row>
    <row r="29" spans="1:23" hidden="1" x14ac:dyDescent="0.25">
      <c r="A29" s="8">
        <f t="shared" si="5"/>
        <v>5</v>
      </c>
      <c r="B29" s="22"/>
      <c r="C29" s="21"/>
      <c r="D29" s="21"/>
      <c r="E29" s="23"/>
      <c r="F29" s="21"/>
      <c r="G29" s="21"/>
      <c r="H29" s="24"/>
      <c r="I29" s="7" t="e">
        <f t="shared" si="6"/>
        <v>#N/A</v>
      </c>
      <c r="J29" s="24"/>
      <c r="K29" s="7" t="e">
        <f t="shared" si="7"/>
        <v>#N/A</v>
      </c>
      <c r="L29" s="27">
        <f t="shared" si="8"/>
        <v>0</v>
      </c>
      <c r="M29" s="7" t="str">
        <f t="shared" si="9"/>
        <v>-</v>
      </c>
      <c r="N29" s="7">
        <f t="shared" si="10"/>
        <v>0</v>
      </c>
      <c r="O29" s="7">
        <f>SUMIF(титульная!C$28:C$94,A29,титульная!D$28:D$94)</f>
        <v>14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11"/>
        <v>1</v>
      </c>
    </row>
    <row r="30" spans="1:23" hidden="1" x14ac:dyDescent="0.25">
      <c r="A30" s="8">
        <f t="shared" si="5"/>
        <v>5</v>
      </c>
      <c r="B30" s="22"/>
      <c r="C30" s="21"/>
      <c r="D30" s="21"/>
      <c r="E30" s="23"/>
      <c r="F30" s="21"/>
      <c r="G30" s="21"/>
      <c r="H30" s="24"/>
      <c r="I30" s="7" t="e">
        <f t="shared" si="6"/>
        <v>#N/A</v>
      </c>
      <c r="J30" s="24"/>
      <c r="K30" s="7" t="e">
        <f t="shared" si="7"/>
        <v>#N/A</v>
      </c>
      <c r="L30" s="27">
        <f t="shared" si="8"/>
        <v>0</v>
      </c>
      <c r="M30" s="7" t="str">
        <f t="shared" si="9"/>
        <v>-</v>
      </c>
      <c r="N30" s="7">
        <f t="shared" si="10"/>
        <v>0</v>
      </c>
      <c r="O30" s="7">
        <f>SUMIF(титульная!C$28:C$94,A30,титульная!D$28:D$94)</f>
        <v>14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11"/>
        <v>1</v>
      </c>
    </row>
    <row r="31" spans="1:23" hidden="1" x14ac:dyDescent="0.25">
      <c r="A31" s="8">
        <f t="shared" si="5"/>
        <v>5</v>
      </c>
      <c r="B31" s="22"/>
      <c r="C31" s="21"/>
      <c r="D31" s="21"/>
      <c r="E31" s="23"/>
      <c r="F31" s="21"/>
      <c r="G31" s="21"/>
      <c r="H31" s="24"/>
      <c r="I31" s="7" t="e">
        <f t="shared" si="6"/>
        <v>#N/A</v>
      </c>
      <c r="J31" s="24"/>
      <c r="K31" s="7" t="e">
        <f t="shared" si="7"/>
        <v>#N/A</v>
      </c>
      <c r="L31" s="27">
        <f t="shared" si="8"/>
        <v>0</v>
      </c>
      <c r="M31" s="7" t="str">
        <f t="shared" si="9"/>
        <v>-</v>
      </c>
      <c r="N31" s="7">
        <f t="shared" si="10"/>
        <v>0</v>
      </c>
      <c r="O31" s="7">
        <f>SUMIF(титульная!C$28:C$94,A31,титульная!D$28:D$94)</f>
        <v>14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11"/>
        <v>1</v>
      </c>
    </row>
    <row r="32" spans="1:23" hidden="1" x14ac:dyDescent="0.25">
      <c r="A32" s="8">
        <f t="shared" si="5"/>
        <v>5</v>
      </c>
      <c r="B32" s="22"/>
      <c r="C32" s="21"/>
      <c r="D32" s="21"/>
      <c r="E32" s="23"/>
      <c r="F32" s="21"/>
      <c r="G32" s="21"/>
      <c r="H32" s="24"/>
      <c r="I32" s="7" t="e">
        <f t="shared" si="6"/>
        <v>#N/A</v>
      </c>
      <c r="J32" s="24"/>
      <c r="K32" s="7" t="e">
        <f t="shared" si="7"/>
        <v>#N/A</v>
      </c>
      <c r="L32" s="27">
        <f t="shared" si="8"/>
        <v>0</v>
      </c>
      <c r="M32" s="7" t="str">
        <f t="shared" si="9"/>
        <v>-</v>
      </c>
      <c r="N32" s="7">
        <f t="shared" si="10"/>
        <v>0</v>
      </c>
      <c r="O32" s="7">
        <f>SUMIF(титульная!C$28:C$94,A32,титульная!D$28:D$94)</f>
        <v>14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11"/>
        <v>1</v>
      </c>
    </row>
    <row r="33" spans="1:23" hidden="1" x14ac:dyDescent="0.25">
      <c r="A33" s="8">
        <f t="shared" si="5"/>
        <v>5</v>
      </c>
      <c r="B33" s="22"/>
      <c r="C33" s="21"/>
      <c r="D33" s="21"/>
      <c r="E33" s="23"/>
      <c r="F33" s="21"/>
      <c r="G33" s="21"/>
      <c r="H33" s="24"/>
      <c r="I33" s="7" t="e">
        <f t="shared" si="6"/>
        <v>#N/A</v>
      </c>
      <c r="J33" s="24"/>
      <c r="K33" s="7" t="e">
        <f t="shared" si="7"/>
        <v>#N/A</v>
      </c>
      <c r="L33" s="27">
        <f t="shared" si="8"/>
        <v>0</v>
      </c>
      <c r="M33" s="7" t="str">
        <f t="shared" si="9"/>
        <v>-</v>
      </c>
      <c r="N33" s="7">
        <f t="shared" si="10"/>
        <v>0</v>
      </c>
      <c r="O33" s="7">
        <f>SUMIF(титульная!C$28:C$94,A33,титульная!D$28:D$94)</f>
        <v>14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11"/>
        <v>1</v>
      </c>
    </row>
    <row r="34" spans="1:23" hidden="1" x14ac:dyDescent="0.25">
      <c r="A34" s="8">
        <f t="shared" si="5"/>
        <v>5</v>
      </c>
      <c r="B34" s="22"/>
      <c r="C34" s="21"/>
      <c r="D34" s="21"/>
      <c r="E34" s="23"/>
      <c r="F34" s="21"/>
      <c r="G34" s="21"/>
      <c r="H34" s="24"/>
      <c r="I34" s="7" t="e">
        <f t="shared" si="6"/>
        <v>#N/A</v>
      </c>
      <c r="J34" s="24"/>
      <c r="K34" s="7" t="e">
        <f t="shared" si="7"/>
        <v>#N/A</v>
      </c>
      <c r="L34" s="27">
        <f t="shared" si="8"/>
        <v>0</v>
      </c>
      <c r="M34" s="7" t="str">
        <f t="shared" si="9"/>
        <v>-</v>
      </c>
      <c r="N34" s="7">
        <f t="shared" si="10"/>
        <v>0</v>
      </c>
      <c r="O34" s="7">
        <f>SUMIF(титульная!C$28:C$94,A34,титульная!D$28:D$94)</f>
        <v>14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11"/>
        <v>1</v>
      </c>
    </row>
    <row r="35" spans="1:23" hidden="1" x14ac:dyDescent="0.25">
      <c r="A35" s="8">
        <f t="shared" si="5"/>
        <v>5</v>
      </c>
      <c r="B35" s="22"/>
      <c r="C35" s="21"/>
      <c r="D35" s="21"/>
      <c r="E35" s="23"/>
      <c r="F35" s="21"/>
      <c r="G35" s="21"/>
      <c r="H35" s="24"/>
      <c r="I35" s="7" t="e">
        <f t="shared" si="6"/>
        <v>#N/A</v>
      </c>
      <c r="J35" s="24"/>
      <c r="K35" s="7" t="e">
        <f t="shared" si="7"/>
        <v>#N/A</v>
      </c>
      <c r="L35" s="27">
        <f t="shared" si="8"/>
        <v>0</v>
      </c>
      <c r="M35" s="7" t="str">
        <f t="shared" si="9"/>
        <v>-</v>
      </c>
      <c r="N35" s="7">
        <f t="shared" si="10"/>
        <v>0</v>
      </c>
      <c r="O35" s="7">
        <f>SUMIF(титульная!C$28:C$94,A35,титульная!D$28:D$94)</f>
        <v>14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11"/>
        <v>1</v>
      </c>
    </row>
    <row r="36" spans="1:23" hidden="1" x14ac:dyDescent="0.25">
      <c r="A36" s="8">
        <f t="shared" si="5"/>
        <v>5</v>
      </c>
      <c r="B36" s="22"/>
      <c r="C36" s="21"/>
      <c r="D36" s="21"/>
      <c r="E36" s="23"/>
      <c r="F36" s="21"/>
      <c r="G36" s="21"/>
      <c r="H36" s="24"/>
      <c r="I36" s="7" t="e">
        <f t="shared" si="6"/>
        <v>#N/A</v>
      </c>
      <c r="J36" s="24"/>
      <c r="K36" s="7" t="e">
        <f t="shared" si="7"/>
        <v>#N/A</v>
      </c>
      <c r="L36" s="27">
        <f t="shared" si="8"/>
        <v>0</v>
      </c>
      <c r="M36" s="7" t="str">
        <f t="shared" si="9"/>
        <v>-</v>
      </c>
      <c r="N36" s="7">
        <f t="shared" si="10"/>
        <v>0</v>
      </c>
      <c r="O36" s="7">
        <f>SUMIF(титульная!C$28:C$94,A36,титульная!D$28:D$94)</f>
        <v>14</v>
      </c>
      <c r="P36" s="2"/>
      <c r="Q36">
        <f>SUMIF(титульная!$C$11:$C$25,G36,титульная!$D$11:$D$25)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11"/>
        <v>1</v>
      </c>
    </row>
    <row r="37" spans="1:23" hidden="1" x14ac:dyDescent="0.25">
      <c r="A37" s="8">
        <f t="shared" si="5"/>
        <v>5</v>
      </c>
      <c r="B37" s="22"/>
      <c r="C37" s="21"/>
      <c r="D37" s="21"/>
      <c r="E37" s="23"/>
      <c r="F37" s="21"/>
      <c r="G37" s="21"/>
      <c r="H37" s="24"/>
      <c r="I37" s="7" t="e">
        <f t="shared" si="6"/>
        <v>#N/A</v>
      </c>
      <c r="J37" s="24"/>
      <c r="K37" s="7" t="e">
        <f t="shared" si="7"/>
        <v>#N/A</v>
      </c>
      <c r="L37" s="27">
        <f t="shared" si="8"/>
        <v>0</v>
      </c>
      <c r="M37" s="7" t="str">
        <f t="shared" si="9"/>
        <v>-</v>
      </c>
      <c r="N37" s="7">
        <f t="shared" si="10"/>
        <v>0</v>
      </c>
      <c r="O37" s="7">
        <f>SUMIF(титульная!C$28:C$94,A37,титульная!D$28:D$94)</f>
        <v>14</v>
      </c>
      <c r="P37" s="2"/>
      <c r="Q37">
        <f>SUMIF(титульная!$C$11:$C$25,G37,титульная!$D$11:$D$25)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11"/>
        <v>1</v>
      </c>
    </row>
    <row r="38" spans="1:23" hidden="1" x14ac:dyDescent="0.25">
      <c r="A38" s="8">
        <f t="shared" si="5"/>
        <v>5</v>
      </c>
      <c r="B38" s="22"/>
      <c r="C38" s="21"/>
      <c r="D38" s="21"/>
      <c r="E38" s="23"/>
      <c r="F38" s="21"/>
      <c r="G38" s="21"/>
      <c r="H38" s="24"/>
      <c r="I38" s="7" t="e">
        <f t="shared" si="6"/>
        <v>#N/A</v>
      </c>
      <c r="J38" s="24"/>
      <c r="K38" s="7" t="e">
        <f t="shared" si="7"/>
        <v>#N/A</v>
      </c>
      <c r="L38" s="27">
        <f t="shared" si="8"/>
        <v>0</v>
      </c>
      <c r="M38" s="7" t="str">
        <f t="shared" si="9"/>
        <v>-</v>
      </c>
      <c r="N38" s="7">
        <f t="shared" si="10"/>
        <v>0</v>
      </c>
      <c r="O38" s="7">
        <f>SUMIF(титульная!C$28:C$94,A38,титульная!D$28:D$94)</f>
        <v>14</v>
      </c>
      <c r="P38" s="2"/>
      <c r="Q38">
        <f>SUMIF(титульная!$C$11:$C$25,G38,титульная!$D$11:$D$25)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11"/>
        <v>1</v>
      </c>
    </row>
    <row r="39" spans="1:23" hidden="1" x14ac:dyDescent="0.25">
      <c r="A39" s="8">
        <f t="shared" si="5"/>
        <v>5</v>
      </c>
      <c r="B39" s="22"/>
      <c r="C39" s="21"/>
      <c r="D39" s="21"/>
      <c r="E39" s="23"/>
      <c r="F39" s="21"/>
      <c r="G39" s="21"/>
      <c r="H39" s="24"/>
      <c r="I39" s="7" t="e">
        <f t="shared" si="6"/>
        <v>#N/A</v>
      </c>
      <c r="J39" s="24"/>
      <c r="K39" s="7" t="e">
        <f t="shared" si="7"/>
        <v>#N/A</v>
      </c>
      <c r="L39" s="27">
        <f t="shared" si="8"/>
        <v>0</v>
      </c>
      <c r="M39" s="7" t="str">
        <f t="shared" si="9"/>
        <v>-</v>
      </c>
      <c r="N39" s="7">
        <f t="shared" si="10"/>
        <v>0</v>
      </c>
      <c r="O39" s="7">
        <f>SUMIF(титульная!C$28:C$94,A39,титульная!D$28:D$94)</f>
        <v>14</v>
      </c>
      <c r="P39" s="2"/>
      <c r="Q39">
        <f>SUMIF(титульная!$C$11:$C$25,G39,титульная!$D$11:$D$25)</f>
        <v>0</v>
      </c>
      <c r="R39">
        <f t="shared" si="0"/>
        <v>0</v>
      </c>
      <c r="S39">
        <f t="shared" si="1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11"/>
        <v>1</v>
      </c>
    </row>
    <row r="40" spans="1:23" hidden="1" x14ac:dyDescent="0.25">
      <c r="A40" s="8">
        <f t="shared" si="5"/>
        <v>5</v>
      </c>
      <c r="B40" s="22"/>
      <c r="C40" s="21"/>
      <c r="D40" s="21"/>
      <c r="E40" s="23"/>
      <c r="F40" s="21"/>
      <c r="G40" s="21"/>
      <c r="H40" s="24"/>
      <c r="I40" s="7" t="e">
        <f t="shared" si="6"/>
        <v>#N/A</v>
      </c>
      <c r="J40" s="24"/>
      <c r="K40" s="7" t="e">
        <f t="shared" si="7"/>
        <v>#N/A</v>
      </c>
      <c r="L40" s="27">
        <f t="shared" si="8"/>
        <v>0</v>
      </c>
      <c r="M40" s="7" t="str">
        <f t="shared" si="9"/>
        <v>-</v>
      </c>
      <c r="N40" s="7">
        <f t="shared" si="10"/>
        <v>0</v>
      </c>
      <c r="O40" s="7">
        <f>SUMIF(титульная!C$28:C$94,A40,титульная!D$28:D$94)</f>
        <v>14</v>
      </c>
      <c r="P40" s="2"/>
      <c r="Q40">
        <f>SUMIF(титульная!$C$11:$C$25,G40,титульная!$D$11:$D$25)</f>
        <v>0</v>
      </c>
      <c r="R40">
        <f t="shared" si="0"/>
        <v>0</v>
      </c>
      <c r="S40">
        <f t="shared" si="1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11"/>
        <v>1</v>
      </c>
    </row>
    <row r="41" spans="1:23" hidden="1" x14ac:dyDescent="0.25">
      <c r="A41" s="8">
        <f t="shared" si="5"/>
        <v>5</v>
      </c>
      <c r="B41" s="22"/>
      <c r="C41" s="21"/>
      <c r="D41" s="21"/>
      <c r="E41" s="23"/>
      <c r="F41" s="21"/>
      <c r="G41" s="21"/>
      <c r="H41" s="24"/>
      <c r="I41" s="7" t="e">
        <f t="shared" si="6"/>
        <v>#N/A</v>
      </c>
      <c r="J41" s="24"/>
      <c r="K41" s="7" t="e">
        <f t="shared" si="7"/>
        <v>#N/A</v>
      </c>
      <c r="L41" s="27">
        <f t="shared" si="8"/>
        <v>0</v>
      </c>
      <c r="M41" s="7" t="str">
        <f t="shared" si="9"/>
        <v>-</v>
      </c>
      <c r="N41" s="7">
        <f t="shared" si="10"/>
        <v>0</v>
      </c>
      <c r="O41" s="7">
        <f>SUMIF(титульная!C$28:C$94,A41,титульная!D$28:D$94)</f>
        <v>14</v>
      </c>
      <c r="P41" s="2"/>
      <c r="Q41">
        <f>SUMIF(титульная!$C$11:$C$25,G41,титульная!$D$11:$D$25)</f>
        <v>0</v>
      </c>
      <c r="R41">
        <f t="shared" si="0"/>
        <v>0</v>
      </c>
      <c r="S41">
        <f t="shared" si="1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11"/>
        <v>1</v>
      </c>
    </row>
    <row r="42" spans="1:23" hidden="1" x14ac:dyDescent="0.25">
      <c r="A42" s="8">
        <f t="shared" si="5"/>
        <v>5</v>
      </c>
      <c r="B42" s="22"/>
      <c r="C42" s="2"/>
      <c r="D42" s="2"/>
      <c r="E42" s="23"/>
      <c r="F42" s="2"/>
      <c r="G42" s="2"/>
      <c r="H42" s="25"/>
      <c r="I42" s="7" t="e">
        <f t="shared" si="6"/>
        <v>#N/A</v>
      </c>
      <c r="J42" s="25"/>
      <c r="K42" s="7" t="e">
        <f t="shared" si="7"/>
        <v>#N/A</v>
      </c>
      <c r="L42" s="27">
        <f t="shared" si="8"/>
        <v>0</v>
      </c>
      <c r="M42" s="7" t="str">
        <f t="shared" si="9"/>
        <v>-</v>
      </c>
      <c r="N42" s="7">
        <f t="shared" si="10"/>
        <v>0</v>
      </c>
      <c r="O42" s="7">
        <f>SUMIF(титульная!C$28:C$94,A42,титульная!D$28:D$94)</f>
        <v>14</v>
      </c>
      <c r="P42" s="2"/>
      <c r="Q42">
        <f>SUMIF(титульная!$C$11:$C$25,G42,титульная!$D$11:$D$25)</f>
        <v>0</v>
      </c>
      <c r="R42">
        <f t="shared" si="0"/>
        <v>0</v>
      </c>
      <c r="S42">
        <f t="shared" si="1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11"/>
        <v>1</v>
      </c>
    </row>
    <row r="44" spans="1:23" x14ac:dyDescent="0.25">
      <c r="A44" t="s">
        <v>54</v>
      </c>
      <c r="C44" t="str">
        <f>титульная!$D$7</f>
        <v>Исрапилов Ш.К. (1кат.)</v>
      </c>
      <c r="L44" t="s">
        <v>53</v>
      </c>
      <c r="P44" t="str">
        <f>титульная!$D$8</f>
        <v>Олейников Д.А</v>
      </c>
    </row>
  </sheetData>
  <autoFilter ref="A12:P12">
    <sortState ref="A13:P16">
      <sortCondition ref="A1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39"/>
  <sheetViews>
    <sheetView workbookViewId="0">
      <selection activeCell="AA41" sqref="AA41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7.140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171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 t="shared" ref="A13:A37" si="0">RANK(W13,W$13:W$37)</f>
        <v>1</v>
      </c>
      <c r="B13" s="28" t="s">
        <v>106</v>
      </c>
      <c r="C13" s="29">
        <v>2003</v>
      </c>
      <c r="D13" s="29"/>
      <c r="E13" s="30" t="s">
        <v>88</v>
      </c>
      <c r="F13" s="29">
        <v>51.5</v>
      </c>
      <c r="G13" s="29">
        <v>16</v>
      </c>
      <c r="H13" s="27">
        <v>72</v>
      </c>
      <c r="I13" s="29">
        <f t="shared" ref="I13:I37" si="1">RANK(H13,H$13:H$37)</f>
        <v>2</v>
      </c>
      <c r="J13" s="27">
        <v>169</v>
      </c>
      <c r="K13" s="29">
        <f t="shared" ref="K13:K37" si="2">RANK(J13,J$13:J$37)</f>
        <v>2</v>
      </c>
      <c r="L13" s="27">
        <f t="shared" ref="L13:L14" si="3">H13+J13/2</f>
        <v>156.5</v>
      </c>
      <c r="M13" s="29">
        <f t="shared" ref="M13:M14" si="4">IF(G13=$T$12,T13,IF(G13=$U$12,U13,IF(G13=$V$12,V13,"-")))</f>
        <v>0</v>
      </c>
      <c r="N13" s="29">
        <f t="shared" ref="N13:N14" si="5">L13*Q13</f>
        <v>1095.5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7</v>
      </c>
      <c r="R13">
        <f>H13*Q13</f>
        <v>504</v>
      </c>
      <c r="S13">
        <f>J13*Q13</f>
        <v>1183</v>
      </c>
      <c r="T13">
        <f t="shared" ref="T13:T21" si="6">IF($L13&lt;=$L$10,"-",IF($L13&lt;=$K$10,$L$9,IF($L13&lt;=$J$10,$K$9,$J$9)))</f>
        <v>0</v>
      </c>
      <c r="U13">
        <f>IF($L13&lt;=$L$8,"-",IF($L13&lt;=$K$8,$L$7,IF($L13&lt;=$J$8,$K$7,$J$7)))</f>
        <v>0</v>
      </c>
      <c r="V13">
        <f>IF($L13&lt;=$L$6,"-",IF($L13&lt;=$K$6,$L$5,IF($L13&lt;=$J$6,$K$5,$J$5)))</f>
        <v>0</v>
      </c>
      <c r="W13">
        <f>N13+(1-F13)</f>
        <v>1045</v>
      </c>
    </row>
    <row r="14" spans="1:23" x14ac:dyDescent="0.25">
      <c r="A14" s="8">
        <f t="shared" si="0"/>
        <v>2</v>
      </c>
      <c r="B14" s="28" t="s">
        <v>110</v>
      </c>
      <c r="C14" s="29">
        <v>2002</v>
      </c>
      <c r="D14" s="29"/>
      <c r="E14" s="30" t="s">
        <v>88</v>
      </c>
      <c r="F14" s="29">
        <v>52</v>
      </c>
      <c r="G14" s="29">
        <v>12</v>
      </c>
      <c r="H14" s="27">
        <v>98</v>
      </c>
      <c r="I14" s="29">
        <f t="shared" si="1"/>
        <v>1</v>
      </c>
      <c r="J14" s="27">
        <v>190</v>
      </c>
      <c r="K14" s="29">
        <f t="shared" si="2"/>
        <v>1</v>
      </c>
      <c r="L14" s="27">
        <f t="shared" si="3"/>
        <v>193</v>
      </c>
      <c r="M14" s="29" t="str">
        <f t="shared" si="4"/>
        <v>-</v>
      </c>
      <c r="N14" s="29">
        <f t="shared" si="5"/>
        <v>965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5</v>
      </c>
      <c r="R14">
        <f t="shared" ref="R14:R37" si="7">H14*Q14</f>
        <v>490</v>
      </c>
      <c r="S14">
        <f t="shared" ref="S14:S37" si="8">J14*Q14</f>
        <v>950</v>
      </c>
      <c r="T14">
        <f t="shared" si="6"/>
        <v>0</v>
      </c>
      <c r="U14">
        <f t="shared" ref="U14:U37" si="9">IF($L14&lt;=$L$8,"-",IF($L14&lt;=$K$8,$L$7,IF($L14&lt;=$J$8,$K$7,$J$7)))</f>
        <v>0</v>
      </c>
      <c r="V14">
        <f t="shared" ref="V14:V37" si="10">IF($L14&lt;=$L$6,"-",IF($L14&lt;=$K$6,$L$5,IF($L14&lt;=$J$6,$K$5,$J$5)))</f>
        <v>0</v>
      </c>
      <c r="W14">
        <f t="shared" ref="W14:W37" si="11">N14+(1-F14)</f>
        <v>914</v>
      </c>
    </row>
    <row r="15" spans="1:23" x14ac:dyDescent="0.25">
      <c r="A15" s="8">
        <f t="shared" si="0"/>
        <v>3</v>
      </c>
      <c r="B15" s="73" t="s">
        <v>108</v>
      </c>
      <c r="C15" s="29">
        <v>2002</v>
      </c>
      <c r="D15" s="29"/>
      <c r="E15" s="30" t="s">
        <v>88</v>
      </c>
      <c r="F15" s="29">
        <v>53</v>
      </c>
      <c r="G15" s="29">
        <v>16</v>
      </c>
      <c r="H15" s="24">
        <v>40</v>
      </c>
      <c r="I15" s="7">
        <f t="shared" si="1"/>
        <v>3</v>
      </c>
      <c r="J15" s="24">
        <v>104</v>
      </c>
      <c r="K15" s="7">
        <f t="shared" si="2"/>
        <v>3</v>
      </c>
      <c r="L15" s="27">
        <f t="shared" ref="L15:L37" si="12">H15+J15/2</f>
        <v>92</v>
      </c>
      <c r="M15" s="7">
        <f t="shared" ref="M15:M37" si="13">IF(G15=$T$12,T15,IF(G15=$U$12,U15,IF(G15=$V$12,V15,"-")))</f>
        <v>0</v>
      </c>
      <c r="N15" s="7">
        <f t="shared" ref="N15:N37" si="14">L15*Q15</f>
        <v>644</v>
      </c>
      <c r="O15" s="7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7</v>
      </c>
      <c r="R15">
        <f t="shared" si="7"/>
        <v>280</v>
      </c>
      <c r="S15">
        <f t="shared" si="8"/>
        <v>728</v>
      </c>
      <c r="T15">
        <f t="shared" si="6"/>
        <v>0</v>
      </c>
      <c r="U15">
        <f t="shared" si="9"/>
        <v>0</v>
      </c>
      <c r="V15">
        <f t="shared" si="10"/>
        <v>0</v>
      </c>
      <c r="W15">
        <f t="shared" si="11"/>
        <v>592</v>
      </c>
    </row>
    <row r="16" spans="1:23" x14ac:dyDescent="0.25">
      <c r="A16" s="8">
        <f t="shared" si="0"/>
        <v>4</v>
      </c>
      <c r="B16" s="73" t="s">
        <v>141</v>
      </c>
      <c r="C16" s="29">
        <v>2004</v>
      </c>
      <c r="D16" s="29"/>
      <c r="E16" s="30" t="s">
        <v>88</v>
      </c>
      <c r="F16" s="29">
        <v>53</v>
      </c>
      <c r="G16" s="29">
        <v>16</v>
      </c>
      <c r="H16" s="24">
        <v>30</v>
      </c>
      <c r="I16" s="7">
        <f t="shared" si="1"/>
        <v>4</v>
      </c>
      <c r="J16" s="24">
        <v>93</v>
      </c>
      <c r="K16" s="7">
        <f t="shared" si="2"/>
        <v>4</v>
      </c>
      <c r="L16" s="27">
        <f t="shared" si="12"/>
        <v>76.5</v>
      </c>
      <c r="M16" s="7">
        <f t="shared" si="13"/>
        <v>0</v>
      </c>
      <c r="N16" s="7">
        <f t="shared" si="14"/>
        <v>535.5</v>
      </c>
      <c r="O16" s="7">
        <f>SUMIF(титульная!C$28:C$94,A16,титульная!D$28:D$94)</f>
        <v>15</v>
      </c>
      <c r="P16" s="64" t="s">
        <v>165</v>
      </c>
      <c r="Q16">
        <f>SUMIF(титульная!$C$11:$C$25,G16,титульная!$D$11:$D$25)</f>
        <v>7</v>
      </c>
      <c r="R16">
        <f t="shared" si="7"/>
        <v>210</v>
      </c>
      <c r="S16">
        <f t="shared" si="8"/>
        <v>651</v>
      </c>
      <c r="T16">
        <f t="shared" si="6"/>
        <v>0</v>
      </c>
      <c r="U16">
        <f t="shared" si="9"/>
        <v>0</v>
      </c>
      <c r="V16">
        <f t="shared" si="10"/>
        <v>0</v>
      </c>
      <c r="W16">
        <f t="shared" si="11"/>
        <v>483.5</v>
      </c>
    </row>
    <row r="17" spans="1:23" hidden="1" x14ac:dyDescent="0.25">
      <c r="A17" s="8">
        <f t="shared" si="0"/>
        <v>5</v>
      </c>
      <c r="B17" s="22"/>
      <c r="C17" s="21"/>
      <c r="D17" s="21"/>
      <c r="E17" s="23"/>
      <c r="F17" s="21"/>
      <c r="G17" s="21"/>
      <c r="H17" s="24"/>
      <c r="I17" s="7" t="e">
        <f t="shared" si="1"/>
        <v>#N/A</v>
      </c>
      <c r="J17" s="24"/>
      <c r="K17" s="7" t="e">
        <f t="shared" si="2"/>
        <v>#N/A</v>
      </c>
      <c r="L17" s="27">
        <f t="shared" si="12"/>
        <v>0</v>
      </c>
      <c r="M17" s="7" t="str">
        <f t="shared" si="13"/>
        <v>-</v>
      </c>
      <c r="N17" s="7">
        <f t="shared" si="14"/>
        <v>0</v>
      </c>
      <c r="O17" s="7">
        <f>SUMIF(титульная!C$28:C$94,A17,титульная!D$28:D$94)</f>
        <v>14</v>
      </c>
      <c r="P17" s="2"/>
      <c r="Q17">
        <f>SUMIF(титульная!$C$11:$C$25,G17,титульная!$D$11:$D$25)</f>
        <v>0</v>
      </c>
      <c r="R17">
        <f t="shared" si="7"/>
        <v>0</v>
      </c>
      <c r="S17">
        <f t="shared" si="8"/>
        <v>0</v>
      </c>
      <c r="T17" t="str">
        <f t="shared" si="6"/>
        <v>-</v>
      </c>
      <c r="U17" t="str">
        <f t="shared" si="9"/>
        <v>-</v>
      </c>
      <c r="V17" t="str">
        <f t="shared" si="10"/>
        <v>-</v>
      </c>
      <c r="W17">
        <f t="shared" si="11"/>
        <v>1</v>
      </c>
    </row>
    <row r="18" spans="1:23" hidden="1" x14ac:dyDescent="0.25">
      <c r="A18" s="8">
        <f t="shared" si="0"/>
        <v>5</v>
      </c>
      <c r="B18" s="22"/>
      <c r="C18" s="21"/>
      <c r="D18" s="21"/>
      <c r="E18" s="23"/>
      <c r="F18" s="21"/>
      <c r="G18" s="21"/>
      <c r="H18" s="24"/>
      <c r="I18" s="7" t="e">
        <f t="shared" si="1"/>
        <v>#N/A</v>
      </c>
      <c r="J18" s="24"/>
      <c r="K18" s="7" t="e">
        <f t="shared" si="2"/>
        <v>#N/A</v>
      </c>
      <c r="L18" s="27">
        <f t="shared" si="12"/>
        <v>0</v>
      </c>
      <c r="M18" s="7" t="str">
        <f t="shared" si="13"/>
        <v>-</v>
      </c>
      <c r="N18" s="7">
        <f t="shared" si="14"/>
        <v>0</v>
      </c>
      <c r="O18" s="7">
        <f>SUMIF(титульная!C$28:C$94,A18,титульная!D$28:D$94)</f>
        <v>14</v>
      </c>
      <c r="P18" s="2"/>
      <c r="Q18">
        <f>SUMIF(титульная!$C$11:$C$25,G18,титульная!$D$11:$D$25)</f>
        <v>0</v>
      </c>
      <c r="R18">
        <f t="shared" si="7"/>
        <v>0</v>
      </c>
      <c r="S18">
        <f t="shared" si="8"/>
        <v>0</v>
      </c>
      <c r="T18" t="str">
        <f t="shared" si="6"/>
        <v>-</v>
      </c>
      <c r="U18" t="str">
        <f t="shared" si="9"/>
        <v>-</v>
      </c>
      <c r="V18" t="str">
        <f t="shared" si="10"/>
        <v>-</v>
      </c>
      <c r="W18">
        <f t="shared" si="11"/>
        <v>1</v>
      </c>
    </row>
    <row r="19" spans="1:23" hidden="1" x14ac:dyDescent="0.25">
      <c r="A19" s="8">
        <f t="shared" si="0"/>
        <v>5</v>
      </c>
      <c r="B19" s="22"/>
      <c r="C19" s="21"/>
      <c r="D19" s="21"/>
      <c r="E19" s="23"/>
      <c r="F19" s="21"/>
      <c r="G19" s="21"/>
      <c r="H19" s="24"/>
      <c r="I19" s="7" t="e">
        <f t="shared" si="1"/>
        <v>#N/A</v>
      </c>
      <c r="J19" s="24"/>
      <c r="K19" s="7" t="e">
        <f t="shared" si="2"/>
        <v>#N/A</v>
      </c>
      <c r="L19" s="27">
        <f t="shared" si="12"/>
        <v>0</v>
      </c>
      <c r="M19" s="7" t="str">
        <f t="shared" si="13"/>
        <v>-</v>
      </c>
      <c r="N19" s="7">
        <f t="shared" si="14"/>
        <v>0</v>
      </c>
      <c r="O19" s="7">
        <f>SUMIF(титульная!C$28:C$94,A19,титульная!D$28:D$94)</f>
        <v>14</v>
      </c>
      <c r="P19" s="2"/>
      <c r="Q19">
        <f>SUMIF(титульная!$C$11:$C$25,G19,титульная!$D$11:$D$25)</f>
        <v>0</v>
      </c>
      <c r="R19">
        <f t="shared" si="7"/>
        <v>0</v>
      </c>
      <c r="S19">
        <f t="shared" si="8"/>
        <v>0</v>
      </c>
      <c r="T19" t="str">
        <f t="shared" si="6"/>
        <v>-</v>
      </c>
      <c r="U19" t="str">
        <f t="shared" si="9"/>
        <v>-</v>
      </c>
      <c r="V19" t="str">
        <f t="shared" si="10"/>
        <v>-</v>
      </c>
      <c r="W19">
        <f t="shared" si="11"/>
        <v>1</v>
      </c>
    </row>
    <row r="20" spans="1:23" hidden="1" x14ac:dyDescent="0.25">
      <c r="A20" s="8">
        <f t="shared" si="0"/>
        <v>5</v>
      </c>
      <c r="B20" s="22"/>
      <c r="C20" s="21"/>
      <c r="D20" s="21"/>
      <c r="E20" s="23"/>
      <c r="F20" s="21"/>
      <c r="G20" s="21"/>
      <c r="H20" s="24"/>
      <c r="I20" s="7" t="e">
        <f t="shared" si="1"/>
        <v>#N/A</v>
      </c>
      <c r="J20" s="24"/>
      <c r="K20" s="7" t="e">
        <f t="shared" si="2"/>
        <v>#N/A</v>
      </c>
      <c r="L20" s="27">
        <f t="shared" si="12"/>
        <v>0</v>
      </c>
      <c r="M20" s="7" t="str">
        <f t="shared" si="13"/>
        <v>-</v>
      </c>
      <c r="N20" s="7">
        <f t="shared" si="14"/>
        <v>0</v>
      </c>
      <c r="O20" s="7">
        <f>SUMIF(титульная!C$28:C$94,A20,титульная!D$28:D$94)</f>
        <v>14</v>
      </c>
      <c r="P20" s="2"/>
      <c r="Q20">
        <f>SUMIF(титульная!$C$11:$C$25,G20,титульная!$D$11:$D$25)</f>
        <v>0</v>
      </c>
      <c r="R20">
        <f t="shared" si="7"/>
        <v>0</v>
      </c>
      <c r="S20">
        <f t="shared" si="8"/>
        <v>0</v>
      </c>
      <c r="T20" t="str">
        <f t="shared" si="6"/>
        <v>-</v>
      </c>
      <c r="U20" t="str">
        <f t="shared" si="9"/>
        <v>-</v>
      </c>
      <c r="V20" t="str">
        <f t="shared" si="10"/>
        <v>-</v>
      </c>
      <c r="W20">
        <f t="shared" si="11"/>
        <v>1</v>
      </c>
    </row>
    <row r="21" spans="1:23" hidden="1" x14ac:dyDescent="0.25">
      <c r="A21" s="8">
        <f t="shared" si="0"/>
        <v>5</v>
      </c>
      <c r="B21" s="22"/>
      <c r="C21" s="21"/>
      <c r="D21" s="21"/>
      <c r="E21" s="23"/>
      <c r="F21" s="21"/>
      <c r="G21" s="21"/>
      <c r="H21" s="24"/>
      <c r="I21" s="7" t="e">
        <f t="shared" si="1"/>
        <v>#N/A</v>
      </c>
      <c r="J21" s="24"/>
      <c r="K21" s="7" t="e">
        <f t="shared" si="2"/>
        <v>#N/A</v>
      </c>
      <c r="L21" s="27">
        <f t="shared" si="12"/>
        <v>0</v>
      </c>
      <c r="M21" s="7" t="str">
        <f t="shared" si="13"/>
        <v>-</v>
      </c>
      <c r="N21" s="7">
        <f t="shared" si="14"/>
        <v>0</v>
      </c>
      <c r="O21" s="7">
        <f>SUMIF(титульная!C$28:C$94,A21,титульная!D$28:D$94)</f>
        <v>14</v>
      </c>
      <c r="P21" s="2"/>
      <c r="Q21">
        <f>SUMIF(титульная!$C$11:$C$25,G21,титульная!$D$11:$D$25)</f>
        <v>0</v>
      </c>
      <c r="R21">
        <f t="shared" si="7"/>
        <v>0</v>
      </c>
      <c r="S21">
        <f t="shared" si="8"/>
        <v>0</v>
      </c>
      <c r="T21" t="str">
        <f t="shared" si="6"/>
        <v>-</v>
      </c>
      <c r="U21" t="str">
        <f t="shared" si="9"/>
        <v>-</v>
      </c>
      <c r="V21" t="str">
        <f t="shared" si="10"/>
        <v>-</v>
      </c>
      <c r="W21">
        <f t="shared" si="11"/>
        <v>1</v>
      </c>
    </row>
    <row r="22" spans="1:23" hidden="1" x14ac:dyDescent="0.25">
      <c r="A22" s="8">
        <f t="shared" si="0"/>
        <v>5</v>
      </c>
      <c r="B22" s="22"/>
      <c r="C22" s="21"/>
      <c r="D22" s="21"/>
      <c r="E22" s="23"/>
      <c r="F22" s="21"/>
      <c r="G22" s="21"/>
      <c r="H22" s="24"/>
      <c r="I22" s="7" t="e">
        <f t="shared" si="1"/>
        <v>#N/A</v>
      </c>
      <c r="J22" s="24"/>
      <c r="K22" s="7" t="e">
        <f t="shared" si="2"/>
        <v>#N/A</v>
      </c>
      <c r="L22" s="27">
        <f t="shared" si="12"/>
        <v>0</v>
      </c>
      <c r="M22" s="7" t="str">
        <f t="shared" si="13"/>
        <v>-</v>
      </c>
      <c r="N22" s="7">
        <f t="shared" si="14"/>
        <v>0</v>
      </c>
      <c r="O22" s="7">
        <f>SUMIF(титульная!C$28:C$94,A22,титульная!D$28:D$94)</f>
        <v>14</v>
      </c>
      <c r="P22" s="2"/>
      <c r="Q22">
        <f>SUMIF(титульная!$C$11:$C$25,G22,титульная!$D$11:$D$25)</f>
        <v>0</v>
      </c>
      <c r="R22">
        <f t="shared" si="7"/>
        <v>0</v>
      </c>
      <c r="S22">
        <f t="shared" si="8"/>
        <v>0</v>
      </c>
      <c r="T22" t="str">
        <f t="shared" ref="T22:T37" si="15">IF($L22&lt;=$L$10,"-",IF($L22&lt;=$K$10,$L$9,IF($L22&lt;=$J$10,$K$9,$J$9)))</f>
        <v>-</v>
      </c>
      <c r="U22" t="str">
        <f t="shared" si="9"/>
        <v>-</v>
      </c>
      <c r="V22" t="str">
        <f t="shared" si="10"/>
        <v>-</v>
      </c>
      <c r="W22">
        <f t="shared" si="11"/>
        <v>1</v>
      </c>
    </row>
    <row r="23" spans="1:23" hidden="1" x14ac:dyDescent="0.25">
      <c r="A23" s="8">
        <f t="shared" si="0"/>
        <v>5</v>
      </c>
      <c r="B23" s="22"/>
      <c r="C23" s="21"/>
      <c r="D23" s="21"/>
      <c r="E23" s="23"/>
      <c r="F23" s="21"/>
      <c r="G23" s="21"/>
      <c r="H23" s="24"/>
      <c r="I23" s="7" t="e">
        <f t="shared" si="1"/>
        <v>#N/A</v>
      </c>
      <c r="J23" s="24"/>
      <c r="K23" s="7" t="e">
        <f t="shared" si="2"/>
        <v>#N/A</v>
      </c>
      <c r="L23" s="27">
        <f t="shared" si="12"/>
        <v>0</v>
      </c>
      <c r="M23" s="7" t="str">
        <f t="shared" si="13"/>
        <v>-</v>
      </c>
      <c r="N23" s="7">
        <f t="shared" si="14"/>
        <v>0</v>
      </c>
      <c r="O23" s="7">
        <f>SUMIF(титульная!C$28:C$94,A23,титульная!D$28:D$94)</f>
        <v>14</v>
      </c>
      <c r="P23" s="2"/>
      <c r="Q23">
        <f>SUMIF(титульная!$C$11:$C$25,G23,титульная!$D$11:$D$25)</f>
        <v>0</v>
      </c>
      <c r="R23">
        <f t="shared" si="7"/>
        <v>0</v>
      </c>
      <c r="S23">
        <f t="shared" si="8"/>
        <v>0</v>
      </c>
      <c r="T23" t="str">
        <f t="shared" si="15"/>
        <v>-</v>
      </c>
      <c r="U23" t="str">
        <f t="shared" si="9"/>
        <v>-</v>
      </c>
      <c r="V23" t="str">
        <f t="shared" si="10"/>
        <v>-</v>
      </c>
      <c r="W23">
        <f t="shared" si="11"/>
        <v>1</v>
      </c>
    </row>
    <row r="24" spans="1:23" hidden="1" x14ac:dyDescent="0.25">
      <c r="A24" s="8">
        <f t="shared" si="0"/>
        <v>5</v>
      </c>
      <c r="B24" s="22"/>
      <c r="C24" s="21"/>
      <c r="D24" s="21"/>
      <c r="E24" s="23"/>
      <c r="F24" s="21"/>
      <c r="G24" s="21"/>
      <c r="H24" s="24"/>
      <c r="I24" s="7" t="e">
        <f t="shared" si="1"/>
        <v>#N/A</v>
      </c>
      <c r="J24" s="24"/>
      <c r="K24" s="7" t="e">
        <f t="shared" si="2"/>
        <v>#N/A</v>
      </c>
      <c r="L24" s="27">
        <f t="shared" si="12"/>
        <v>0</v>
      </c>
      <c r="M24" s="7" t="str">
        <f t="shared" si="13"/>
        <v>-</v>
      </c>
      <c r="N24" s="7">
        <f t="shared" si="14"/>
        <v>0</v>
      </c>
      <c r="O24" s="7">
        <f>SUMIF(титульная!C$28:C$94,A24,титульная!D$28:D$94)</f>
        <v>14</v>
      </c>
      <c r="P24" s="2"/>
      <c r="Q24">
        <f>SUMIF(титульная!$C$11:$C$25,G24,титульная!$D$11:$D$25)</f>
        <v>0</v>
      </c>
      <c r="R24">
        <f t="shared" si="7"/>
        <v>0</v>
      </c>
      <c r="S24">
        <f t="shared" si="8"/>
        <v>0</v>
      </c>
      <c r="T24" t="str">
        <f t="shared" si="15"/>
        <v>-</v>
      </c>
      <c r="U24" t="str">
        <f t="shared" si="9"/>
        <v>-</v>
      </c>
      <c r="V24" t="str">
        <f t="shared" si="10"/>
        <v>-</v>
      </c>
      <c r="W24">
        <f t="shared" si="11"/>
        <v>1</v>
      </c>
    </row>
    <row r="25" spans="1:23" hidden="1" x14ac:dyDescent="0.25">
      <c r="A25" s="8">
        <f t="shared" si="0"/>
        <v>5</v>
      </c>
      <c r="B25" s="22"/>
      <c r="C25" s="21"/>
      <c r="D25" s="21"/>
      <c r="E25" s="23"/>
      <c r="F25" s="21"/>
      <c r="G25" s="21"/>
      <c r="H25" s="24"/>
      <c r="I25" s="7" t="e">
        <f t="shared" si="1"/>
        <v>#N/A</v>
      </c>
      <c r="J25" s="24"/>
      <c r="K25" s="7" t="e">
        <f t="shared" si="2"/>
        <v>#N/A</v>
      </c>
      <c r="L25" s="27">
        <f t="shared" si="12"/>
        <v>0</v>
      </c>
      <c r="M25" s="7" t="str">
        <f t="shared" si="13"/>
        <v>-</v>
      </c>
      <c r="N25" s="7">
        <f t="shared" si="14"/>
        <v>0</v>
      </c>
      <c r="O25" s="7">
        <f>SUMIF(титульная!C$28:C$94,A25,титульная!D$28:D$94)</f>
        <v>14</v>
      </c>
      <c r="P25" s="2"/>
      <c r="Q25">
        <f>SUMIF(титульная!$C$11:$C$25,G25,титульная!$D$11:$D$25)</f>
        <v>0</v>
      </c>
      <c r="R25">
        <f t="shared" si="7"/>
        <v>0</v>
      </c>
      <c r="S25">
        <f t="shared" si="8"/>
        <v>0</v>
      </c>
      <c r="T25" t="str">
        <f t="shared" si="15"/>
        <v>-</v>
      </c>
      <c r="U25" t="str">
        <f t="shared" si="9"/>
        <v>-</v>
      </c>
      <c r="V25" t="str">
        <f t="shared" si="10"/>
        <v>-</v>
      </c>
      <c r="W25">
        <f t="shared" si="11"/>
        <v>1</v>
      </c>
    </row>
    <row r="26" spans="1:23" hidden="1" x14ac:dyDescent="0.25">
      <c r="A26" s="8">
        <f t="shared" si="0"/>
        <v>5</v>
      </c>
      <c r="B26" s="22"/>
      <c r="C26" s="21"/>
      <c r="D26" s="21"/>
      <c r="E26" s="23"/>
      <c r="F26" s="21"/>
      <c r="G26" s="21"/>
      <c r="H26" s="24"/>
      <c r="I26" s="7" t="e">
        <f t="shared" si="1"/>
        <v>#N/A</v>
      </c>
      <c r="J26" s="24"/>
      <c r="K26" s="7" t="e">
        <f t="shared" si="2"/>
        <v>#N/A</v>
      </c>
      <c r="L26" s="27">
        <f t="shared" si="12"/>
        <v>0</v>
      </c>
      <c r="M26" s="7" t="str">
        <f t="shared" si="13"/>
        <v>-</v>
      </c>
      <c r="N26" s="7">
        <f t="shared" si="14"/>
        <v>0</v>
      </c>
      <c r="O26" s="7">
        <f>SUMIF(титульная!C$28:C$94,A26,титульная!D$28:D$94)</f>
        <v>14</v>
      </c>
      <c r="P26" s="2"/>
      <c r="Q26">
        <f>SUMIF(титульная!$C$11:$C$25,G26,титульная!$D$11:$D$25)</f>
        <v>0</v>
      </c>
      <c r="R26">
        <f t="shared" si="7"/>
        <v>0</v>
      </c>
      <c r="S26">
        <f t="shared" si="8"/>
        <v>0</v>
      </c>
      <c r="T26" t="str">
        <f t="shared" si="15"/>
        <v>-</v>
      </c>
      <c r="U26" t="str">
        <f t="shared" si="9"/>
        <v>-</v>
      </c>
      <c r="V26" t="str">
        <f t="shared" si="10"/>
        <v>-</v>
      </c>
      <c r="W26">
        <f t="shared" si="11"/>
        <v>1</v>
      </c>
    </row>
    <row r="27" spans="1:23" hidden="1" x14ac:dyDescent="0.25">
      <c r="A27" s="8">
        <f t="shared" si="0"/>
        <v>5</v>
      </c>
      <c r="B27" s="22"/>
      <c r="C27" s="21"/>
      <c r="D27" s="21"/>
      <c r="E27" s="23"/>
      <c r="F27" s="21"/>
      <c r="G27" s="21"/>
      <c r="H27" s="24"/>
      <c r="I27" s="7" t="e">
        <f t="shared" si="1"/>
        <v>#N/A</v>
      </c>
      <c r="J27" s="24"/>
      <c r="K27" s="7" t="e">
        <f t="shared" si="2"/>
        <v>#N/A</v>
      </c>
      <c r="L27" s="27">
        <f t="shared" si="12"/>
        <v>0</v>
      </c>
      <c r="M27" s="7" t="str">
        <f t="shared" si="13"/>
        <v>-</v>
      </c>
      <c r="N27" s="7">
        <f t="shared" si="14"/>
        <v>0</v>
      </c>
      <c r="O27" s="7">
        <f>SUMIF(титульная!C$28:C$94,A27,титульная!D$28:D$94)</f>
        <v>14</v>
      </c>
      <c r="P27" s="2"/>
      <c r="Q27">
        <f>SUMIF(титульная!$C$11:$C$25,G27,титульная!$D$11:$D$25)</f>
        <v>0</v>
      </c>
      <c r="R27">
        <f t="shared" si="7"/>
        <v>0</v>
      </c>
      <c r="S27">
        <f t="shared" si="8"/>
        <v>0</v>
      </c>
      <c r="T27" t="str">
        <f t="shared" si="15"/>
        <v>-</v>
      </c>
      <c r="U27" t="str">
        <f t="shared" si="9"/>
        <v>-</v>
      </c>
      <c r="V27" t="str">
        <f t="shared" si="10"/>
        <v>-</v>
      </c>
      <c r="W27">
        <f t="shared" si="11"/>
        <v>1</v>
      </c>
    </row>
    <row r="28" spans="1:23" hidden="1" x14ac:dyDescent="0.25">
      <c r="A28" s="8">
        <f t="shared" si="0"/>
        <v>5</v>
      </c>
      <c r="B28" s="22"/>
      <c r="C28" s="21"/>
      <c r="D28" s="21"/>
      <c r="E28" s="23"/>
      <c r="F28" s="21"/>
      <c r="G28" s="21"/>
      <c r="H28" s="24"/>
      <c r="I28" s="7" t="e">
        <f t="shared" si="1"/>
        <v>#N/A</v>
      </c>
      <c r="J28" s="24"/>
      <c r="K28" s="7" t="e">
        <f t="shared" si="2"/>
        <v>#N/A</v>
      </c>
      <c r="L28" s="27">
        <f t="shared" si="12"/>
        <v>0</v>
      </c>
      <c r="M28" s="7" t="str">
        <f t="shared" si="13"/>
        <v>-</v>
      </c>
      <c r="N28" s="7">
        <f t="shared" si="14"/>
        <v>0</v>
      </c>
      <c r="O28" s="7">
        <f>SUMIF(титульная!C$28:C$94,A28,титульная!D$28:D$94)</f>
        <v>14</v>
      </c>
      <c r="P28" s="2"/>
      <c r="Q28">
        <f>SUMIF(титульная!$C$11:$C$25,G28,титульная!$D$11:$D$25)</f>
        <v>0</v>
      </c>
      <c r="R28">
        <f t="shared" si="7"/>
        <v>0</v>
      </c>
      <c r="S28">
        <f t="shared" si="8"/>
        <v>0</v>
      </c>
      <c r="T28" t="str">
        <f t="shared" si="15"/>
        <v>-</v>
      </c>
      <c r="U28" t="str">
        <f t="shared" si="9"/>
        <v>-</v>
      </c>
      <c r="V28" t="str">
        <f t="shared" si="10"/>
        <v>-</v>
      </c>
      <c r="W28">
        <f t="shared" si="11"/>
        <v>1</v>
      </c>
    </row>
    <row r="29" spans="1:23" hidden="1" x14ac:dyDescent="0.25">
      <c r="A29" s="8">
        <f t="shared" si="0"/>
        <v>5</v>
      </c>
      <c r="B29" s="22"/>
      <c r="C29" s="21"/>
      <c r="D29" s="21"/>
      <c r="E29" s="23"/>
      <c r="F29" s="21"/>
      <c r="G29" s="21"/>
      <c r="H29" s="24"/>
      <c r="I29" s="7" t="e">
        <f t="shared" si="1"/>
        <v>#N/A</v>
      </c>
      <c r="J29" s="24"/>
      <c r="K29" s="7" t="e">
        <f t="shared" si="2"/>
        <v>#N/A</v>
      </c>
      <c r="L29" s="27">
        <f t="shared" si="12"/>
        <v>0</v>
      </c>
      <c r="M29" s="7" t="str">
        <f t="shared" si="13"/>
        <v>-</v>
      </c>
      <c r="N29" s="7">
        <f t="shared" si="14"/>
        <v>0</v>
      </c>
      <c r="O29" s="7">
        <f>SUMIF(титульная!C$28:C$94,A29,титульная!D$28:D$94)</f>
        <v>14</v>
      </c>
      <c r="P29" s="2"/>
      <c r="Q29">
        <f>SUMIF(титульная!$C$11:$C$25,G29,титульная!$D$11:$D$25)</f>
        <v>0</v>
      </c>
      <c r="R29">
        <f t="shared" si="7"/>
        <v>0</v>
      </c>
      <c r="S29">
        <f t="shared" si="8"/>
        <v>0</v>
      </c>
      <c r="T29" t="str">
        <f t="shared" si="15"/>
        <v>-</v>
      </c>
      <c r="U29" t="str">
        <f t="shared" si="9"/>
        <v>-</v>
      </c>
      <c r="V29" t="str">
        <f t="shared" si="10"/>
        <v>-</v>
      </c>
      <c r="W29">
        <f t="shared" si="11"/>
        <v>1</v>
      </c>
    </row>
    <row r="30" spans="1:23" hidden="1" x14ac:dyDescent="0.25">
      <c r="A30" s="8">
        <f t="shared" si="0"/>
        <v>5</v>
      </c>
      <c r="B30" s="22"/>
      <c r="C30" s="21"/>
      <c r="D30" s="21"/>
      <c r="E30" s="23"/>
      <c r="F30" s="21"/>
      <c r="G30" s="21"/>
      <c r="H30" s="24"/>
      <c r="I30" s="7" t="e">
        <f t="shared" si="1"/>
        <v>#N/A</v>
      </c>
      <c r="J30" s="24"/>
      <c r="K30" s="7" t="e">
        <f t="shared" si="2"/>
        <v>#N/A</v>
      </c>
      <c r="L30" s="27">
        <f t="shared" si="12"/>
        <v>0</v>
      </c>
      <c r="M30" s="7" t="str">
        <f t="shared" si="13"/>
        <v>-</v>
      </c>
      <c r="N30" s="7">
        <f t="shared" si="14"/>
        <v>0</v>
      </c>
      <c r="O30" s="7">
        <f>SUMIF(титульная!C$28:C$94,A30,титульная!D$28:D$94)</f>
        <v>14</v>
      </c>
      <c r="P30" s="2"/>
      <c r="Q30">
        <f>SUMIF(титульная!$C$11:$C$25,G30,титульная!$D$11:$D$25)</f>
        <v>0</v>
      </c>
      <c r="R30">
        <f t="shared" si="7"/>
        <v>0</v>
      </c>
      <c r="S30">
        <f t="shared" si="8"/>
        <v>0</v>
      </c>
      <c r="T30" t="str">
        <f t="shared" si="15"/>
        <v>-</v>
      </c>
      <c r="U30" t="str">
        <f t="shared" si="9"/>
        <v>-</v>
      </c>
      <c r="V30" t="str">
        <f t="shared" si="10"/>
        <v>-</v>
      </c>
      <c r="W30">
        <f t="shared" si="11"/>
        <v>1</v>
      </c>
    </row>
    <row r="31" spans="1:23" hidden="1" x14ac:dyDescent="0.25">
      <c r="A31" s="8">
        <f t="shared" si="0"/>
        <v>5</v>
      </c>
      <c r="B31" s="22"/>
      <c r="C31" s="21"/>
      <c r="D31" s="21"/>
      <c r="E31" s="23"/>
      <c r="F31" s="21"/>
      <c r="G31" s="21"/>
      <c r="H31" s="24"/>
      <c r="I31" s="7" t="e">
        <f t="shared" si="1"/>
        <v>#N/A</v>
      </c>
      <c r="J31" s="24"/>
      <c r="K31" s="7" t="e">
        <f t="shared" si="2"/>
        <v>#N/A</v>
      </c>
      <c r="L31" s="27">
        <f t="shared" si="12"/>
        <v>0</v>
      </c>
      <c r="M31" s="7" t="str">
        <f t="shared" si="13"/>
        <v>-</v>
      </c>
      <c r="N31" s="7">
        <f t="shared" si="14"/>
        <v>0</v>
      </c>
      <c r="O31" s="7">
        <f>SUMIF(титульная!C$28:C$94,A31,титульная!D$28:D$94)</f>
        <v>14</v>
      </c>
      <c r="P31" s="2"/>
      <c r="Q31">
        <f>SUMIF(титульная!$C$11:$C$25,G31,титульная!$D$11:$D$25)</f>
        <v>0</v>
      </c>
      <c r="R31">
        <f t="shared" si="7"/>
        <v>0</v>
      </c>
      <c r="S31">
        <f t="shared" si="8"/>
        <v>0</v>
      </c>
      <c r="T31" t="str">
        <f t="shared" si="15"/>
        <v>-</v>
      </c>
      <c r="U31" t="str">
        <f t="shared" si="9"/>
        <v>-</v>
      </c>
      <c r="V31" t="str">
        <f t="shared" si="10"/>
        <v>-</v>
      </c>
      <c r="W31">
        <f t="shared" si="11"/>
        <v>1</v>
      </c>
    </row>
    <row r="32" spans="1:23" hidden="1" x14ac:dyDescent="0.25">
      <c r="A32" s="8">
        <f t="shared" si="0"/>
        <v>5</v>
      </c>
      <c r="B32" s="22"/>
      <c r="C32" s="21"/>
      <c r="D32" s="21"/>
      <c r="E32" s="23"/>
      <c r="F32" s="21"/>
      <c r="G32" s="21"/>
      <c r="H32" s="24"/>
      <c r="I32" s="7" t="e">
        <f t="shared" si="1"/>
        <v>#N/A</v>
      </c>
      <c r="J32" s="24"/>
      <c r="K32" s="7" t="e">
        <f t="shared" si="2"/>
        <v>#N/A</v>
      </c>
      <c r="L32" s="27">
        <f t="shared" si="12"/>
        <v>0</v>
      </c>
      <c r="M32" s="7" t="str">
        <f t="shared" si="13"/>
        <v>-</v>
      </c>
      <c r="N32" s="7">
        <f t="shared" si="14"/>
        <v>0</v>
      </c>
      <c r="O32" s="7">
        <f>SUMIF(титульная!C$28:C$94,A32,титульная!D$28:D$94)</f>
        <v>14</v>
      </c>
      <c r="P32" s="2"/>
      <c r="Q32">
        <f>SUMIF(титульная!$C$11:$C$25,G32,титульная!$D$11:$D$25)</f>
        <v>0</v>
      </c>
      <c r="R32">
        <f t="shared" si="7"/>
        <v>0</v>
      </c>
      <c r="S32">
        <f t="shared" si="8"/>
        <v>0</v>
      </c>
      <c r="T32" t="str">
        <f t="shared" si="15"/>
        <v>-</v>
      </c>
      <c r="U32" t="str">
        <f t="shared" si="9"/>
        <v>-</v>
      </c>
      <c r="V32" t="str">
        <f t="shared" si="10"/>
        <v>-</v>
      </c>
      <c r="W32">
        <f t="shared" si="11"/>
        <v>1</v>
      </c>
    </row>
    <row r="33" spans="1:23" hidden="1" x14ac:dyDescent="0.25">
      <c r="A33" s="8">
        <f t="shared" si="0"/>
        <v>5</v>
      </c>
      <c r="B33" s="22"/>
      <c r="C33" s="21"/>
      <c r="D33" s="21"/>
      <c r="E33" s="23"/>
      <c r="F33" s="21"/>
      <c r="G33" s="21"/>
      <c r="H33" s="24"/>
      <c r="I33" s="7" t="e">
        <f t="shared" si="1"/>
        <v>#N/A</v>
      </c>
      <c r="J33" s="24"/>
      <c r="K33" s="7" t="e">
        <f t="shared" si="2"/>
        <v>#N/A</v>
      </c>
      <c r="L33" s="27">
        <f t="shared" si="12"/>
        <v>0</v>
      </c>
      <c r="M33" s="7" t="str">
        <f t="shared" si="13"/>
        <v>-</v>
      </c>
      <c r="N33" s="7">
        <f t="shared" si="14"/>
        <v>0</v>
      </c>
      <c r="O33" s="7">
        <f>SUMIF(титульная!C$28:C$94,A33,титульная!D$28:D$94)</f>
        <v>14</v>
      </c>
      <c r="P33" s="2"/>
      <c r="Q33">
        <f>SUMIF(титульная!$C$11:$C$25,G33,титульная!$D$11:$D$25)</f>
        <v>0</v>
      </c>
      <c r="R33">
        <f t="shared" si="7"/>
        <v>0</v>
      </c>
      <c r="S33">
        <f t="shared" si="8"/>
        <v>0</v>
      </c>
      <c r="T33" t="str">
        <f t="shared" si="15"/>
        <v>-</v>
      </c>
      <c r="U33" t="str">
        <f t="shared" si="9"/>
        <v>-</v>
      </c>
      <c r="V33" t="str">
        <f t="shared" si="10"/>
        <v>-</v>
      </c>
      <c r="W33">
        <f t="shared" si="11"/>
        <v>1</v>
      </c>
    </row>
    <row r="34" spans="1:23" hidden="1" x14ac:dyDescent="0.25">
      <c r="A34" s="8">
        <f t="shared" si="0"/>
        <v>5</v>
      </c>
      <c r="B34" s="22"/>
      <c r="C34" s="21"/>
      <c r="D34" s="21"/>
      <c r="E34" s="23"/>
      <c r="F34" s="21"/>
      <c r="G34" s="21"/>
      <c r="H34" s="24"/>
      <c r="I34" s="7" t="e">
        <f t="shared" si="1"/>
        <v>#N/A</v>
      </c>
      <c r="J34" s="24"/>
      <c r="K34" s="7" t="e">
        <f t="shared" si="2"/>
        <v>#N/A</v>
      </c>
      <c r="L34" s="27">
        <f t="shared" si="12"/>
        <v>0</v>
      </c>
      <c r="M34" s="7" t="str">
        <f t="shared" si="13"/>
        <v>-</v>
      </c>
      <c r="N34" s="7">
        <f t="shared" si="14"/>
        <v>0</v>
      </c>
      <c r="O34" s="7">
        <f>SUMIF(титульная!C$28:C$94,A34,титульная!D$28:D$94)</f>
        <v>14</v>
      </c>
      <c r="P34" s="2"/>
      <c r="Q34">
        <f>SUMIF(титульная!$C$11:$C$25,G34,титульная!$D$11:$D$25)</f>
        <v>0</v>
      </c>
      <c r="R34">
        <f t="shared" si="7"/>
        <v>0</v>
      </c>
      <c r="S34">
        <f t="shared" si="8"/>
        <v>0</v>
      </c>
      <c r="T34" t="str">
        <f t="shared" si="15"/>
        <v>-</v>
      </c>
      <c r="U34" t="str">
        <f t="shared" si="9"/>
        <v>-</v>
      </c>
      <c r="V34" t="str">
        <f t="shared" si="10"/>
        <v>-</v>
      </c>
      <c r="W34">
        <f t="shared" si="11"/>
        <v>1</v>
      </c>
    </row>
    <row r="35" spans="1:23" hidden="1" x14ac:dyDescent="0.25">
      <c r="A35" s="8">
        <f t="shared" si="0"/>
        <v>5</v>
      </c>
      <c r="B35" s="22"/>
      <c r="C35" s="21"/>
      <c r="D35" s="21"/>
      <c r="E35" s="23"/>
      <c r="F35" s="21"/>
      <c r="G35" s="21"/>
      <c r="H35" s="24"/>
      <c r="I35" s="7" t="e">
        <f t="shared" si="1"/>
        <v>#N/A</v>
      </c>
      <c r="J35" s="24"/>
      <c r="K35" s="7" t="e">
        <f t="shared" si="2"/>
        <v>#N/A</v>
      </c>
      <c r="L35" s="27">
        <f t="shared" si="12"/>
        <v>0</v>
      </c>
      <c r="M35" s="7" t="str">
        <f t="shared" si="13"/>
        <v>-</v>
      </c>
      <c r="N35" s="7">
        <f t="shared" si="14"/>
        <v>0</v>
      </c>
      <c r="O35" s="7">
        <f>SUMIF(титульная!C$28:C$94,A35,титульная!D$28:D$94)</f>
        <v>14</v>
      </c>
      <c r="P35" s="2"/>
      <c r="Q35">
        <f>SUMIF(титульная!$C$11:$C$25,G35,титульная!$D$11:$D$25)</f>
        <v>0</v>
      </c>
      <c r="R35">
        <f t="shared" si="7"/>
        <v>0</v>
      </c>
      <c r="S35">
        <f t="shared" si="8"/>
        <v>0</v>
      </c>
      <c r="T35" t="str">
        <f t="shared" si="15"/>
        <v>-</v>
      </c>
      <c r="U35" t="str">
        <f t="shared" si="9"/>
        <v>-</v>
      </c>
      <c r="V35" t="str">
        <f t="shared" si="10"/>
        <v>-</v>
      </c>
      <c r="W35">
        <f t="shared" si="11"/>
        <v>1</v>
      </c>
    </row>
    <row r="36" spans="1:23" hidden="1" x14ac:dyDescent="0.25">
      <c r="A36" s="8">
        <f t="shared" si="0"/>
        <v>5</v>
      </c>
      <c r="B36" s="22"/>
      <c r="C36" s="21"/>
      <c r="D36" s="21"/>
      <c r="E36" s="23"/>
      <c r="F36" s="21"/>
      <c r="G36" s="21"/>
      <c r="H36" s="24"/>
      <c r="I36" s="7" t="e">
        <f t="shared" si="1"/>
        <v>#N/A</v>
      </c>
      <c r="J36" s="24"/>
      <c r="K36" s="7" t="e">
        <f t="shared" si="2"/>
        <v>#N/A</v>
      </c>
      <c r="L36" s="27">
        <f t="shared" si="12"/>
        <v>0</v>
      </c>
      <c r="M36" s="7" t="str">
        <f t="shared" si="13"/>
        <v>-</v>
      </c>
      <c r="N36" s="7">
        <f t="shared" si="14"/>
        <v>0</v>
      </c>
      <c r="O36" s="7">
        <f>SUMIF(титульная!C$28:C$94,A36,титульная!D$28:D$94)</f>
        <v>14</v>
      </c>
      <c r="P36" s="2"/>
      <c r="Q36">
        <f>SUMIF(титульная!$C$11:$C$25,G36,титульная!$D$11:$D$25)</f>
        <v>0</v>
      </c>
      <c r="R36">
        <f t="shared" si="7"/>
        <v>0</v>
      </c>
      <c r="S36">
        <f t="shared" si="8"/>
        <v>0</v>
      </c>
      <c r="T36" t="str">
        <f t="shared" si="15"/>
        <v>-</v>
      </c>
      <c r="U36" t="str">
        <f t="shared" si="9"/>
        <v>-</v>
      </c>
      <c r="V36" t="str">
        <f t="shared" si="10"/>
        <v>-</v>
      </c>
      <c r="W36">
        <f t="shared" si="11"/>
        <v>1</v>
      </c>
    </row>
    <row r="37" spans="1:23" hidden="1" x14ac:dyDescent="0.25">
      <c r="A37" s="8">
        <f t="shared" si="0"/>
        <v>5</v>
      </c>
      <c r="B37" s="22"/>
      <c r="C37" s="2"/>
      <c r="D37" s="2"/>
      <c r="E37" s="23"/>
      <c r="F37" s="2"/>
      <c r="G37" s="2"/>
      <c r="H37" s="25"/>
      <c r="I37" s="7" t="e">
        <f t="shared" si="1"/>
        <v>#N/A</v>
      </c>
      <c r="J37" s="25"/>
      <c r="K37" s="7" t="e">
        <f t="shared" si="2"/>
        <v>#N/A</v>
      </c>
      <c r="L37" s="27">
        <f t="shared" si="12"/>
        <v>0</v>
      </c>
      <c r="M37" s="7" t="str">
        <f t="shared" si="13"/>
        <v>-</v>
      </c>
      <c r="N37" s="7">
        <f t="shared" si="14"/>
        <v>0</v>
      </c>
      <c r="O37" s="7">
        <f>SUMIF(титульная!C$28:C$94,A37,титульная!D$28:D$94)</f>
        <v>14</v>
      </c>
      <c r="P37" s="2"/>
      <c r="Q37">
        <f>SUMIF(титульная!$C$11:$C$25,G37,титульная!$D$11:$D$25)</f>
        <v>0</v>
      </c>
      <c r="R37">
        <f t="shared" si="7"/>
        <v>0</v>
      </c>
      <c r="S37">
        <f t="shared" si="8"/>
        <v>0</v>
      </c>
      <c r="T37" t="str">
        <f t="shared" si="15"/>
        <v>-</v>
      </c>
      <c r="U37" t="str">
        <f t="shared" si="9"/>
        <v>-</v>
      </c>
      <c r="V37" t="str">
        <f t="shared" si="10"/>
        <v>-</v>
      </c>
      <c r="W37">
        <f t="shared" si="11"/>
        <v>1</v>
      </c>
    </row>
    <row r="39" spans="1:23" x14ac:dyDescent="0.25">
      <c r="A39" t="s">
        <v>54</v>
      </c>
      <c r="C39" t="str">
        <f>титульная!$D$7</f>
        <v>Исрапилов Ш.К. (1кат.)</v>
      </c>
      <c r="L39" t="s">
        <v>53</v>
      </c>
      <c r="P39" t="str">
        <f>титульная!$D$8</f>
        <v>Олейников Д.А</v>
      </c>
    </row>
  </sheetData>
  <autoFilter ref="A12:P37">
    <filterColumn colId="4">
      <customFilters>
        <customFilter operator="notEqual" val=" "/>
      </customFilters>
    </filterColumn>
    <sortState ref="A13:P19">
      <sortCondition ref="A1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1"/>
  <sheetViews>
    <sheetView workbookViewId="0">
      <selection activeCell="I8" sqref="I8"/>
    </sheetView>
  </sheetViews>
  <sheetFormatPr defaultRowHeight="15" x14ac:dyDescent="0.25"/>
  <cols>
    <col min="1" max="1" width="6.42578125" customWidth="1"/>
    <col min="2" max="2" width="22.710937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6.140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172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RANK(W13,W$13:W$39)</f>
        <v>1</v>
      </c>
      <c r="B13" s="28" t="s">
        <v>144</v>
      </c>
      <c r="C13" s="29">
        <v>2003</v>
      </c>
      <c r="D13" s="29"/>
      <c r="E13" s="30" t="s">
        <v>88</v>
      </c>
      <c r="F13" s="29">
        <v>55.5</v>
      </c>
      <c r="G13" s="29">
        <v>12</v>
      </c>
      <c r="H13" s="27">
        <v>83</v>
      </c>
      <c r="I13" s="29">
        <f>RANK(H13,H$13:H$39)</f>
        <v>2</v>
      </c>
      <c r="J13" s="27">
        <v>151</v>
      </c>
      <c r="K13" s="29">
        <f>RANK(J13,J$13:J$39)</f>
        <v>1</v>
      </c>
      <c r="L13" s="27">
        <f>H13+J13/2</f>
        <v>158.5</v>
      </c>
      <c r="M13" s="29" t="str">
        <f>IF(G13=$T$12,T13,IF(G13=$U$12,U13,IF(G13=$V$12,V13,"-")))</f>
        <v>-</v>
      </c>
      <c r="N13" s="29">
        <f>L13*Q13</f>
        <v>792.5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5</v>
      </c>
      <c r="R13">
        <f>H13*Q13</f>
        <v>415</v>
      </c>
      <c r="S13">
        <f>J13*Q13</f>
        <v>755</v>
      </c>
      <c r="T13">
        <f t="shared" ref="T13:T23" si="0">IF($L13&lt;=$L$10,"-",IF($L13&lt;=$K$10,$L$9,IF($L13&lt;=$J$10,$K$9,$J$9)))</f>
        <v>0</v>
      </c>
      <c r="U13">
        <f>IF($L13&lt;=$L$8,"-",IF($L13&lt;=$K$8,$L$7,IF($L13&lt;=$J$8,$K$7,$J$7)))</f>
        <v>0</v>
      </c>
      <c r="V13">
        <f>IF($L13&lt;=$L$6,"-",IF($L13&lt;=$K$6,$L$5,IF($L13&lt;=$J$6,$K$5,$J$5)))</f>
        <v>0</v>
      </c>
      <c r="W13">
        <f>N13+(1-F13)</f>
        <v>738</v>
      </c>
    </row>
    <row r="14" spans="1:23" x14ac:dyDescent="0.25">
      <c r="A14" s="8">
        <f>RANK(W14,W$13:W$39)</f>
        <v>2</v>
      </c>
      <c r="B14" s="28" t="s">
        <v>145</v>
      </c>
      <c r="C14" s="29">
        <v>2002</v>
      </c>
      <c r="D14" s="29"/>
      <c r="E14" s="30" t="s">
        <v>88</v>
      </c>
      <c r="F14" s="29">
        <v>55.5</v>
      </c>
      <c r="G14" s="29">
        <v>12</v>
      </c>
      <c r="H14" s="27">
        <v>90</v>
      </c>
      <c r="I14" s="29">
        <f>RANK(H14,H$13:H$39)</f>
        <v>1</v>
      </c>
      <c r="J14" s="27">
        <v>70</v>
      </c>
      <c r="K14" s="29">
        <f>RANK(J14,J$13:J$39)</f>
        <v>3</v>
      </c>
      <c r="L14" s="27">
        <f>H14+J14/2</f>
        <v>125</v>
      </c>
      <c r="M14" s="29" t="str">
        <f>IF(G14=$T$12,T14,IF(G14=$U$12,U14,IF(G14=$V$12,V14,"-")))</f>
        <v>-</v>
      </c>
      <c r="N14" s="29">
        <f>L14*Q14</f>
        <v>625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5</v>
      </c>
      <c r="R14">
        <f t="shared" ref="R14:R39" si="1">H14*Q14</f>
        <v>450</v>
      </c>
      <c r="S14">
        <f t="shared" ref="S14:S39" si="2">J14*Q14</f>
        <v>350</v>
      </c>
      <c r="T14">
        <f t="shared" si="0"/>
        <v>0</v>
      </c>
      <c r="U14">
        <f t="shared" ref="U14:U39" si="3">IF($L14&lt;=$L$8,"-",IF($L14&lt;=$K$8,$L$7,IF($L14&lt;=$J$8,$K$7,$J$7)))</f>
        <v>0</v>
      </c>
      <c r="V14">
        <f t="shared" ref="V14:V39" si="4">IF($L14&lt;=$L$6,"-",IF($L14&lt;=$K$6,$L$5,IF($L14&lt;=$J$6,$K$5,$J$5)))</f>
        <v>0</v>
      </c>
      <c r="W14">
        <f t="shared" ref="W14:W39" si="5">N14+(1-F14)</f>
        <v>570.5</v>
      </c>
    </row>
    <row r="15" spans="1:23" x14ac:dyDescent="0.25">
      <c r="A15" s="8">
        <f>RANK(W15,W$13:W$39)</f>
        <v>3</v>
      </c>
      <c r="B15" s="28" t="s">
        <v>148</v>
      </c>
      <c r="C15" s="29">
        <v>2003</v>
      </c>
      <c r="D15" s="29"/>
      <c r="E15" s="30" t="s">
        <v>88</v>
      </c>
      <c r="F15" s="29">
        <v>55</v>
      </c>
      <c r="G15" s="29">
        <v>12</v>
      </c>
      <c r="H15" s="27">
        <v>43</v>
      </c>
      <c r="I15" s="29">
        <f>RANK(H15,H$13:H$39)</f>
        <v>3</v>
      </c>
      <c r="J15" s="27">
        <v>100</v>
      </c>
      <c r="K15" s="29">
        <f>RANK(J15,J$13:J$39)</f>
        <v>2</v>
      </c>
      <c r="L15" s="27">
        <f>H15+J15/2</f>
        <v>93</v>
      </c>
      <c r="M15" s="29" t="str">
        <f>IF(G15=$T$12,T15,IF(G15=$U$12,U15,IF(G15=$V$12,V15,"-")))</f>
        <v>-</v>
      </c>
      <c r="N15" s="29">
        <f>L15*Q15</f>
        <v>465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5</v>
      </c>
      <c r="R15">
        <f t="shared" si="1"/>
        <v>215</v>
      </c>
      <c r="S15">
        <f t="shared" si="2"/>
        <v>500</v>
      </c>
      <c r="T15">
        <f t="shared" si="0"/>
        <v>0</v>
      </c>
      <c r="U15">
        <f t="shared" si="3"/>
        <v>0</v>
      </c>
      <c r="V15">
        <f t="shared" si="4"/>
        <v>0</v>
      </c>
      <c r="W15">
        <f t="shared" si="5"/>
        <v>411</v>
      </c>
    </row>
    <row r="16" spans="1:23" hidden="1" x14ac:dyDescent="0.25">
      <c r="A16" s="8">
        <f t="shared" ref="A13:A39" si="6">RANK(W16,W$13:W$39)</f>
        <v>4</v>
      </c>
      <c r="B16" s="28"/>
      <c r="C16" s="29"/>
      <c r="D16" s="29"/>
      <c r="E16" s="30"/>
      <c r="F16" s="29"/>
      <c r="G16" s="29"/>
      <c r="H16" s="27"/>
      <c r="I16" s="29" t="e">
        <f t="shared" ref="I13:I39" si="7">RANK(H16,H$13:H$39)</f>
        <v>#N/A</v>
      </c>
      <c r="J16" s="27"/>
      <c r="K16" s="29" t="e">
        <f t="shared" ref="K13:K39" si="8">RANK(J16,J$13:J$39)</f>
        <v>#N/A</v>
      </c>
      <c r="L16" s="27">
        <f t="shared" ref="L16:L39" si="9">H16+J16/2</f>
        <v>0</v>
      </c>
      <c r="M16" s="29" t="str">
        <f t="shared" ref="M16:M39" si="10">IF(G16=$T$12,T16,IF(G16=$U$12,U16,IF(G16=$V$12,V16,"-")))</f>
        <v>-</v>
      </c>
      <c r="N16" s="29">
        <f t="shared" ref="N16:N39" si="11">L16*Q16</f>
        <v>0</v>
      </c>
      <c r="O16" s="29">
        <f>SUMIF(титульная!C$28:C$94,A16,титульная!D$28:D$94)</f>
        <v>15</v>
      </c>
      <c r="P16" s="64"/>
      <c r="Q16">
        <f>SUMIF(титульная!$C$11:$C$25,G16,титульная!$D$11:$D$25)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8"/>
      <c r="C17" s="29"/>
      <c r="D17" s="29"/>
      <c r="E17" s="30"/>
      <c r="F17" s="29"/>
      <c r="G17" s="29"/>
      <c r="H17" s="27"/>
      <c r="I17" s="29" t="e">
        <f t="shared" si="7"/>
        <v>#N/A</v>
      </c>
      <c r="J17" s="27"/>
      <c r="K17" s="29" t="e">
        <f t="shared" si="8"/>
        <v>#N/A</v>
      </c>
      <c r="L17" s="27">
        <f t="shared" si="9"/>
        <v>0</v>
      </c>
      <c r="M17" s="29" t="str">
        <f t="shared" si="10"/>
        <v>-</v>
      </c>
      <c r="N17" s="29">
        <f t="shared" si="11"/>
        <v>0</v>
      </c>
      <c r="O17" s="29">
        <f>SUMIF(титульная!C$28:C$94,A17,титульная!D$28:D$94)</f>
        <v>15</v>
      </c>
      <c r="P17" s="64"/>
      <c r="Q17">
        <f>SUMIF(титульная!$C$11:$C$25,G17,титульная!$D$11:$D$25)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8"/>
      <c r="C18" s="29"/>
      <c r="D18" s="29"/>
      <c r="E18" s="30"/>
      <c r="F18" s="29"/>
      <c r="G18" s="29"/>
      <c r="H18" s="27"/>
      <c r="I18" s="29" t="e">
        <f t="shared" si="7"/>
        <v>#N/A</v>
      </c>
      <c r="J18" s="27"/>
      <c r="K18" s="29" t="e">
        <f t="shared" si="8"/>
        <v>#N/A</v>
      </c>
      <c r="L18" s="27">
        <f t="shared" si="9"/>
        <v>0</v>
      </c>
      <c r="M18" s="29" t="str">
        <f t="shared" si="10"/>
        <v>-</v>
      </c>
      <c r="N18" s="29">
        <f t="shared" si="11"/>
        <v>0</v>
      </c>
      <c r="O18" s="29">
        <f>SUMIF(титульная!C$28:C$94,A18,титульная!D$28:D$94)</f>
        <v>15</v>
      </c>
      <c r="P18" s="64"/>
      <c r="Q18">
        <f>SUMIF(титульная!$C$11:$C$25,G18,титульная!$D$11:$D$25)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8"/>
      <c r="C19" s="29"/>
      <c r="D19" s="29"/>
      <c r="E19" s="30"/>
      <c r="F19" s="29"/>
      <c r="G19" s="29"/>
      <c r="H19" s="27"/>
      <c r="I19" s="29" t="e">
        <f t="shared" si="7"/>
        <v>#N/A</v>
      </c>
      <c r="J19" s="27"/>
      <c r="K19" s="29" t="e">
        <f t="shared" si="8"/>
        <v>#N/A</v>
      </c>
      <c r="L19" s="27">
        <f t="shared" si="9"/>
        <v>0</v>
      </c>
      <c r="M19" s="29" t="str">
        <f t="shared" si="10"/>
        <v>-</v>
      </c>
      <c r="N19" s="29">
        <f t="shared" si="11"/>
        <v>0</v>
      </c>
      <c r="O19" s="29">
        <f>SUMIF(титульная!C$28:C$94,A19,титульная!D$28:D$94)</f>
        <v>15</v>
      </c>
      <c r="P19" s="64"/>
      <c r="Q19">
        <f>SUMIF(титульная!$C$11:$C$25,G19,титульная!$D$11:$D$25)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8"/>
      <c r="C20" s="29"/>
      <c r="D20" s="29"/>
      <c r="E20" s="30"/>
      <c r="F20" s="29"/>
      <c r="G20" s="29"/>
      <c r="H20" s="27"/>
      <c r="I20" s="29" t="e">
        <f t="shared" si="7"/>
        <v>#N/A</v>
      </c>
      <c r="J20" s="27"/>
      <c r="K20" s="29" t="e">
        <f t="shared" si="8"/>
        <v>#N/A</v>
      </c>
      <c r="L20" s="27">
        <f t="shared" si="9"/>
        <v>0</v>
      </c>
      <c r="M20" s="29" t="str">
        <f t="shared" si="10"/>
        <v>-</v>
      </c>
      <c r="N20" s="29">
        <f t="shared" si="11"/>
        <v>0</v>
      </c>
      <c r="O20" s="29">
        <f>SUMIF(титульная!C$28:C$94,A20,титульная!D$28:D$94)</f>
        <v>15</v>
      </c>
      <c r="P20" s="64"/>
      <c r="Q20">
        <f>SUMIF(титульная!$C$11:$C$25,G20,титульная!$D$11:$D$25)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8"/>
      <c r="C21" s="29"/>
      <c r="D21" s="29"/>
      <c r="E21" s="30"/>
      <c r="F21" s="29"/>
      <c r="G21" s="29"/>
      <c r="H21" s="27"/>
      <c r="I21" s="29" t="e">
        <f t="shared" si="7"/>
        <v>#N/A</v>
      </c>
      <c r="J21" s="27"/>
      <c r="K21" s="29" t="e">
        <f t="shared" si="8"/>
        <v>#N/A</v>
      </c>
      <c r="L21" s="27">
        <f t="shared" si="9"/>
        <v>0</v>
      </c>
      <c r="M21" s="29" t="str">
        <f t="shared" si="10"/>
        <v>-</v>
      </c>
      <c r="N21" s="29">
        <f t="shared" si="11"/>
        <v>0</v>
      </c>
      <c r="O21" s="29">
        <f>SUMIF(титульная!C$28:C$94,A21,титульная!D$28:D$94)</f>
        <v>15</v>
      </c>
      <c r="P21" s="64"/>
      <c r="Q21">
        <f>SUMIF(титульная!$C$11:$C$25,G21,титульная!$D$11:$D$25)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8"/>
      <c r="C22" s="29"/>
      <c r="D22" s="29"/>
      <c r="E22" s="30"/>
      <c r="F22" s="29"/>
      <c r="G22" s="29"/>
      <c r="H22" s="27"/>
      <c r="I22" s="29" t="e">
        <f t="shared" si="7"/>
        <v>#N/A</v>
      </c>
      <c r="J22" s="27"/>
      <c r="K22" s="29" t="e">
        <f t="shared" si="8"/>
        <v>#N/A</v>
      </c>
      <c r="L22" s="27">
        <f t="shared" si="9"/>
        <v>0</v>
      </c>
      <c r="M22" s="29" t="str">
        <f t="shared" si="10"/>
        <v>-</v>
      </c>
      <c r="N22" s="29">
        <f t="shared" si="11"/>
        <v>0</v>
      </c>
      <c r="O22" s="29">
        <f>SUMIF(титульная!C$28:C$94,A22,титульная!D$28:D$94)</f>
        <v>15</v>
      </c>
      <c r="P22" s="64"/>
      <c r="Q22">
        <f>SUMIF(титульная!$C$11:$C$25,G22,титульная!$D$11:$D$25)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8"/>
      <c r="C23" s="29"/>
      <c r="D23" s="29"/>
      <c r="E23" s="30"/>
      <c r="F23" s="29"/>
      <c r="G23" s="29"/>
      <c r="H23" s="27"/>
      <c r="I23" s="29" t="e">
        <f t="shared" si="7"/>
        <v>#N/A</v>
      </c>
      <c r="J23" s="27"/>
      <c r="K23" s="29" t="e">
        <f t="shared" si="8"/>
        <v>#N/A</v>
      </c>
      <c r="L23" s="27">
        <f t="shared" si="9"/>
        <v>0</v>
      </c>
      <c r="M23" s="29" t="str">
        <f t="shared" si="10"/>
        <v>-</v>
      </c>
      <c r="N23" s="29">
        <f t="shared" si="11"/>
        <v>0</v>
      </c>
      <c r="O23" s="29">
        <f>SUMIF(титульная!C$28:C$94,A23,титульная!D$28:D$94)</f>
        <v>15</v>
      </c>
      <c r="P23" s="64"/>
      <c r="Q23">
        <f>SUMIF(титульная!$C$11:$C$25,G23,титульная!$D$11:$D$25)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8"/>
      <c r="C24" s="29"/>
      <c r="D24" s="29"/>
      <c r="E24" s="30"/>
      <c r="F24" s="29"/>
      <c r="G24" s="29"/>
      <c r="H24" s="27"/>
      <c r="I24" s="29" t="e">
        <f t="shared" si="7"/>
        <v>#N/A</v>
      </c>
      <c r="J24" s="27"/>
      <c r="K24" s="29" t="e">
        <f t="shared" si="8"/>
        <v>#N/A</v>
      </c>
      <c r="L24" s="27">
        <f t="shared" si="9"/>
        <v>0</v>
      </c>
      <c r="M24" s="29" t="str">
        <f t="shared" si="10"/>
        <v>-</v>
      </c>
      <c r="N24" s="29">
        <f t="shared" si="11"/>
        <v>0</v>
      </c>
      <c r="O24" s="29">
        <f>SUMIF(титульная!C$28:C$94,A24,титульная!D$28:D$94)</f>
        <v>15</v>
      </c>
      <c r="P24" s="64"/>
      <c r="Q24">
        <f>SUMIF(титульная!$C$11:$C$25,G24,титульная!$D$11:$D$25)</f>
        <v>0</v>
      </c>
      <c r="R24">
        <f t="shared" si="1"/>
        <v>0</v>
      </c>
      <c r="S24">
        <f t="shared" si="2"/>
        <v>0</v>
      </c>
      <c r="T24" t="str">
        <f t="shared" ref="T24:T39" si="12">IF($L24&lt;=$L$10,"-",IF($L24&lt;=$K$10,$L$9,IF($L24&lt;=$J$10,$K$9,$J$9)))</f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8"/>
      <c r="C25" s="29"/>
      <c r="D25" s="29"/>
      <c r="E25" s="30"/>
      <c r="F25" s="29"/>
      <c r="G25" s="29"/>
      <c r="H25" s="27"/>
      <c r="I25" s="29" t="e">
        <f t="shared" si="7"/>
        <v>#N/A</v>
      </c>
      <c r="J25" s="27"/>
      <c r="K25" s="29" t="e">
        <f t="shared" si="8"/>
        <v>#N/A</v>
      </c>
      <c r="L25" s="27">
        <f t="shared" si="9"/>
        <v>0</v>
      </c>
      <c r="M25" s="29" t="str">
        <f t="shared" si="10"/>
        <v>-</v>
      </c>
      <c r="N25" s="29">
        <f t="shared" si="11"/>
        <v>0</v>
      </c>
      <c r="O25" s="29">
        <f>SUMIF(титульная!C$28:C$94,A25,титульная!D$28:D$94)</f>
        <v>15</v>
      </c>
      <c r="P25" s="64"/>
      <c r="Q25">
        <f>SUMIF(титульная!$C$11:$C$25,G25,титульная!$D$11:$D$25)</f>
        <v>0</v>
      </c>
      <c r="R25">
        <f t="shared" si="1"/>
        <v>0</v>
      </c>
      <c r="S25">
        <f t="shared" si="2"/>
        <v>0</v>
      </c>
      <c r="T25" t="str">
        <f t="shared" si="1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8"/>
      <c r="C26" s="29"/>
      <c r="D26" s="29"/>
      <c r="E26" s="30"/>
      <c r="F26" s="29"/>
      <c r="G26" s="29"/>
      <c r="H26" s="27"/>
      <c r="I26" s="29" t="e">
        <f t="shared" si="7"/>
        <v>#N/A</v>
      </c>
      <c r="J26" s="27"/>
      <c r="K26" s="29" t="e">
        <f t="shared" si="8"/>
        <v>#N/A</v>
      </c>
      <c r="L26" s="27">
        <f t="shared" si="9"/>
        <v>0</v>
      </c>
      <c r="M26" s="29" t="str">
        <f t="shared" si="10"/>
        <v>-</v>
      </c>
      <c r="N26" s="29">
        <f t="shared" si="11"/>
        <v>0</v>
      </c>
      <c r="O26" s="29">
        <f>SUMIF(титульная!C$28:C$94,A26,титульная!D$28:D$94)</f>
        <v>15</v>
      </c>
      <c r="P26" s="64"/>
      <c r="Q26">
        <f>SUMIF(титульная!$C$11:$C$25,G26,титульная!$D$11:$D$25)</f>
        <v>0</v>
      </c>
      <c r="R26">
        <f t="shared" si="1"/>
        <v>0</v>
      </c>
      <c r="S26">
        <f t="shared" si="2"/>
        <v>0</v>
      </c>
      <c r="T26" t="str">
        <f t="shared" si="1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8"/>
      <c r="C27" s="29"/>
      <c r="D27" s="29"/>
      <c r="E27" s="30"/>
      <c r="F27" s="29"/>
      <c r="G27" s="29"/>
      <c r="H27" s="27"/>
      <c r="I27" s="29" t="e">
        <f t="shared" si="7"/>
        <v>#N/A</v>
      </c>
      <c r="J27" s="27"/>
      <c r="K27" s="29" t="e">
        <f t="shared" si="8"/>
        <v>#N/A</v>
      </c>
      <c r="L27" s="27">
        <f t="shared" si="9"/>
        <v>0</v>
      </c>
      <c r="M27" s="29" t="str">
        <f t="shared" si="10"/>
        <v>-</v>
      </c>
      <c r="N27" s="29">
        <f t="shared" si="11"/>
        <v>0</v>
      </c>
      <c r="O27" s="29">
        <f>SUMIF(титульная!C$28:C$94,A27,титульная!D$28:D$94)</f>
        <v>15</v>
      </c>
      <c r="P27" s="64"/>
      <c r="Q27">
        <f>SUMIF(титульная!$C$11:$C$25,G27,титульная!$D$11:$D$25)</f>
        <v>0</v>
      </c>
      <c r="R27">
        <f t="shared" si="1"/>
        <v>0</v>
      </c>
      <c r="S27">
        <f t="shared" si="2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8"/>
      <c r="C28" s="29"/>
      <c r="D28" s="29"/>
      <c r="E28" s="30"/>
      <c r="F28" s="29"/>
      <c r="G28" s="29"/>
      <c r="H28" s="27"/>
      <c r="I28" s="29" t="e">
        <f t="shared" si="7"/>
        <v>#N/A</v>
      </c>
      <c r="J28" s="27"/>
      <c r="K28" s="29" t="e">
        <f t="shared" si="8"/>
        <v>#N/A</v>
      </c>
      <c r="L28" s="27">
        <f t="shared" si="9"/>
        <v>0</v>
      </c>
      <c r="M28" s="29" t="str">
        <f t="shared" si="10"/>
        <v>-</v>
      </c>
      <c r="N28" s="29">
        <f t="shared" si="11"/>
        <v>0</v>
      </c>
      <c r="O28" s="29">
        <f>SUMIF(титульная!C$28:C$94,A28,титульная!D$28:D$94)</f>
        <v>15</v>
      </c>
      <c r="P28" s="64"/>
      <c r="Q28">
        <f>SUMIF(титульная!$C$11:$C$25,G28,титульная!$D$11:$D$25)</f>
        <v>0</v>
      </c>
      <c r="R28">
        <f t="shared" si="1"/>
        <v>0</v>
      </c>
      <c r="S28">
        <f t="shared" si="2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8"/>
      <c r="C29" s="29"/>
      <c r="D29" s="29"/>
      <c r="E29" s="30"/>
      <c r="F29" s="29"/>
      <c r="G29" s="29"/>
      <c r="H29" s="27"/>
      <c r="I29" s="29" t="e">
        <f t="shared" si="7"/>
        <v>#N/A</v>
      </c>
      <c r="J29" s="27"/>
      <c r="K29" s="29" t="e">
        <f t="shared" si="8"/>
        <v>#N/A</v>
      </c>
      <c r="L29" s="27">
        <f t="shared" si="9"/>
        <v>0</v>
      </c>
      <c r="M29" s="29" t="str">
        <f t="shared" si="10"/>
        <v>-</v>
      </c>
      <c r="N29" s="29">
        <f t="shared" si="11"/>
        <v>0</v>
      </c>
      <c r="O29" s="29">
        <f>SUMIF(титульная!C$28:C$94,A29,титульная!D$28:D$94)</f>
        <v>15</v>
      </c>
      <c r="P29" s="64"/>
      <c r="Q29">
        <f>SUMIF(титульная!$C$11:$C$25,G29,титульная!$D$11:$D$25)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8"/>
      <c r="C30" s="29"/>
      <c r="D30" s="29"/>
      <c r="E30" s="30"/>
      <c r="F30" s="29"/>
      <c r="G30" s="29"/>
      <c r="H30" s="27"/>
      <c r="I30" s="29" t="e">
        <f t="shared" si="7"/>
        <v>#N/A</v>
      </c>
      <c r="J30" s="27"/>
      <c r="K30" s="29" t="e">
        <f t="shared" si="8"/>
        <v>#N/A</v>
      </c>
      <c r="L30" s="27">
        <f t="shared" si="9"/>
        <v>0</v>
      </c>
      <c r="M30" s="29" t="str">
        <f t="shared" si="10"/>
        <v>-</v>
      </c>
      <c r="N30" s="29">
        <f t="shared" si="11"/>
        <v>0</v>
      </c>
      <c r="O30" s="29">
        <f>SUMIF(титульная!C$28:C$94,A30,титульная!D$28:D$94)</f>
        <v>15</v>
      </c>
      <c r="P30" s="64"/>
      <c r="Q30">
        <f>SUMIF(титульная!$C$11:$C$25,G30,титульная!$D$11:$D$25)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8"/>
      <c r="C31" s="29"/>
      <c r="D31" s="29"/>
      <c r="E31" s="30"/>
      <c r="F31" s="29"/>
      <c r="G31" s="29"/>
      <c r="H31" s="27"/>
      <c r="I31" s="29" t="e">
        <f t="shared" si="7"/>
        <v>#N/A</v>
      </c>
      <c r="J31" s="27"/>
      <c r="K31" s="29" t="e">
        <f t="shared" si="8"/>
        <v>#N/A</v>
      </c>
      <c r="L31" s="27">
        <f t="shared" si="9"/>
        <v>0</v>
      </c>
      <c r="M31" s="29" t="str">
        <f t="shared" si="10"/>
        <v>-</v>
      </c>
      <c r="N31" s="29">
        <f t="shared" si="11"/>
        <v>0</v>
      </c>
      <c r="O31" s="29">
        <f>SUMIF(титульная!C$28:C$94,A31,титульная!D$28:D$94)</f>
        <v>15</v>
      </c>
      <c r="P31" s="64"/>
      <c r="Q31">
        <f>SUMIF(титульная!$C$11:$C$25,G31,титульная!$D$11:$D$25)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8"/>
      <c r="C32" s="29"/>
      <c r="D32" s="29"/>
      <c r="E32" s="30"/>
      <c r="F32" s="29"/>
      <c r="G32" s="29"/>
      <c r="H32" s="27"/>
      <c r="I32" s="29" t="e">
        <f t="shared" si="7"/>
        <v>#N/A</v>
      </c>
      <c r="J32" s="27"/>
      <c r="K32" s="29" t="e">
        <f t="shared" si="8"/>
        <v>#N/A</v>
      </c>
      <c r="L32" s="27">
        <f t="shared" si="9"/>
        <v>0</v>
      </c>
      <c r="M32" s="29" t="str">
        <f t="shared" si="10"/>
        <v>-</v>
      </c>
      <c r="N32" s="29">
        <f t="shared" si="11"/>
        <v>0</v>
      </c>
      <c r="O32" s="29">
        <f>SUMIF(титульная!C$28:C$94,A32,титульная!D$28:D$94)</f>
        <v>15</v>
      </c>
      <c r="P32" s="64"/>
      <c r="Q32">
        <f>SUMIF(титульная!$C$11:$C$25,G32,титульная!$D$11:$D$25)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8"/>
      <c r="C33" s="29"/>
      <c r="D33" s="29"/>
      <c r="E33" s="30"/>
      <c r="F33" s="29"/>
      <c r="G33" s="29"/>
      <c r="H33" s="27"/>
      <c r="I33" s="29" t="e">
        <f t="shared" si="7"/>
        <v>#N/A</v>
      </c>
      <c r="J33" s="27"/>
      <c r="K33" s="29" t="e">
        <f t="shared" si="8"/>
        <v>#N/A</v>
      </c>
      <c r="L33" s="27">
        <f t="shared" si="9"/>
        <v>0</v>
      </c>
      <c r="M33" s="29" t="str">
        <f t="shared" si="10"/>
        <v>-</v>
      </c>
      <c r="N33" s="29">
        <f t="shared" si="11"/>
        <v>0</v>
      </c>
      <c r="O33" s="29">
        <f>SUMIF(титульная!C$28:C$94,A33,титульная!D$28:D$94)</f>
        <v>15</v>
      </c>
      <c r="P33" s="64"/>
      <c r="Q33">
        <f>SUMIF(титульная!$C$11:$C$25,G33,титульная!$D$11:$D$25)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8"/>
      <c r="C34" s="29"/>
      <c r="D34" s="29"/>
      <c r="E34" s="30"/>
      <c r="F34" s="29"/>
      <c r="G34" s="29"/>
      <c r="H34" s="27"/>
      <c r="I34" s="29" t="e">
        <f t="shared" si="7"/>
        <v>#N/A</v>
      </c>
      <c r="J34" s="27"/>
      <c r="K34" s="29" t="e">
        <f t="shared" si="8"/>
        <v>#N/A</v>
      </c>
      <c r="L34" s="27">
        <f t="shared" si="9"/>
        <v>0</v>
      </c>
      <c r="M34" s="29" t="str">
        <f t="shared" si="10"/>
        <v>-</v>
      </c>
      <c r="N34" s="29">
        <f t="shared" si="11"/>
        <v>0</v>
      </c>
      <c r="O34" s="29">
        <f>SUMIF(титульная!C$28:C$94,A34,титульная!D$28:D$94)</f>
        <v>15</v>
      </c>
      <c r="P34" s="64"/>
      <c r="Q34">
        <f>SUMIF(титульная!$C$11:$C$25,G34,титульная!$D$11:$D$25)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8"/>
      <c r="C35" s="29"/>
      <c r="D35" s="29"/>
      <c r="E35" s="30"/>
      <c r="F35" s="29"/>
      <c r="G35" s="29"/>
      <c r="H35" s="27"/>
      <c r="I35" s="29" t="e">
        <f t="shared" si="7"/>
        <v>#N/A</v>
      </c>
      <c r="J35" s="27"/>
      <c r="K35" s="29" t="e">
        <f t="shared" si="8"/>
        <v>#N/A</v>
      </c>
      <c r="L35" s="27">
        <f t="shared" si="9"/>
        <v>0</v>
      </c>
      <c r="M35" s="29" t="str">
        <f t="shared" si="10"/>
        <v>-</v>
      </c>
      <c r="N35" s="29">
        <f t="shared" si="11"/>
        <v>0</v>
      </c>
      <c r="O35" s="29">
        <f>SUMIF(титульная!C$28:C$94,A35,титульная!D$28:D$94)</f>
        <v>15</v>
      </c>
      <c r="P35" s="64"/>
      <c r="Q35">
        <f>SUMIF(титульная!$C$11:$C$25,G35,титульная!$D$11:$D$25)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8"/>
      <c r="C36" s="29"/>
      <c r="D36" s="29"/>
      <c r="E36" s="30"/>
      <c r="F36" s="29"/>
      <c r="G36" s="29"/>
      <c r="H36" s="27"/>
      <c r="I36" s="29" t="e">
        <f t="shared" si="7"/>
        <v>#N/A</v>
      </c>
      <c r="J36" s="27"/>
      <c r="K36" s="29" t="e">
        <f t="shared" si="8"/>
        <v>#N/A</v>
      </c>
      <c r="L36" s="27">
        <f t="shared" si="9"/>
        <v>0</v>
      </c>
      <c r="M36" s="29" t="str">
        <f t="shared" si="10"/>
        <v>-</v>
      </c>
      <c r="N36" s="29">
        <f t="shared" si="11"/>
        <v>0</v>
      </c>
      <c r="O36" s="29">
        <f>SUMIF(титульная!C$28:C$94,A36,титульная!D$28:D$94)</f>
        <v>15</v>
      </c>
      <c r="P36" s="64"/>
      <c r="Q36">
        <f>SUMIF(титульная!$C$11:$C$25,G36,титульная!$D$11:$D$25)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8"/>
      <c r="C37" s="29"/>
      <c r="D37" s="29"/>
      <c r="E37" s="30"/>
      <c r="F37" s="29"/>
      <c r="G37" s="29"/>
      <c r="H37" s="27"/>
      <c r="I37" s="29" t="e">
        <f t="shared" si="7"/>
        <v>#N/A</v>
      </c>
      <c r="J37" s="27"/>
      <c r="K37" s="29" t="e">
        <f t="shared" si="8"/>
        <v>#N/A</v>
      </c>
      <c r="L37" s="27">
        <f t="shared" si="9"/>
        <v>0</v>
      </c>
      <c r="M37" s="29" t="str">
        <f t="shared" si="10"/>
        <v>-</v>
      </c>
      <c r="N37" s="29">
        <f t="shared" si="11"/>
        <v>0</v>
      </c>
      <c r="O37" s="29">
        <f>SUMIF(титульная!C$28:C$94,A37,титульная!D$28:D$94)</f>
        <v>15</v>
      </c>
      <c r="P37" s="64"/>
      <c r="Q37">
        <f>SUMIF(титульная!$C$11:$C$25,G37,титульная!$D$11:$D$25)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8"/>
      <c r="C38" s="29"/>
      <c r="D38" s="29"/>
      <c r="E38" s="30"/>
      <c r="F38" s="29"/>
      <c r="G38" s="29"/>
      <c r="H38" s="27"/>
      <c r="I38" s="29" t="e">
        <f t="shared" si="7"/>
        <v>#N/A</v>
      </c>
      <c r="J38" s="27"/>
      <c r="K38" s="29" t="e">
        <f t="shared" si="8"/>
        <v>#N/A</v>
      </c>
      <c r="L38" s="27">
        <f t="shared" si="9"/>
        <v>0</v>
      </c>
      <c r="M38" s="29" t="str">
        <f t="shared" si="10"/>
        <v>-</v>
      </c>
      <c r="N38" s="29">
        <f t="shared" si="11"/>
        <v>0</v>
      </c>
      <c r="O38" s="29">
        <f>SUMIF(титульная!C$28:C$94,A38,титульная!D$28:D$94)</f>
        <v>15</v>
      </c>
      <c r="P38" s="64"/>
      <c r="Q38">
        <f>SUMIF(титульная!$C$11:$C$25,G38,титульная!$D$11:$D$25)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4</v>
      </c>
      <c r="B39" s="28"/>
      <c r="C39" s="64"/>
      <c r="D39" s="64"/>
      <c r="E39" s="30"/>
      <c r="F39" s="64"/>
      <c r="G39" s="64"/>
      <c r="H39" s="65"/>
      <c r="I39" s="29" t="e">
        <f t="shared" si="7"/>
        <v>#N/A</v>
      </c>
      <c r="J39" s="65"/>
      <c r="K39" s="29" t="e">
        <f t="shared" si="8"/>
        <v>#N/A</v>
      </c>
      <c r="L39" s="27">
        <f t="shared" si="9"/>
        <v>0</v>
      </c>
      <c r="M39" s="29" t="str">
        <f t="shared" si="10"/>
        <v>-</v>
      </c>
      <c r="N39" s="29">
        <f t="shared" si="11"/>
        <v>0</v>
      </c>
      <c r="O39" s="29">
        <f>SUMIF(титульная!C$28:C$94,A39,титульная!D$28:D$94)</f>
        <v>15</v>
      </c>
      <c r="P39" s="64"/>
      <c r="Q39">
        <f>SUMIF(титульная!$C$11:$C$25,G39,титульная!$D$11:$D$25)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1" spans="1:23" x14ac:dyDescent="0.25">
      <c r="A41" t="s">
        <v>54</v>
      </c>
      <c r="C41" t="str">
        <f>титульная!$D$7</f>
        <v>Исрапилов Ш.К. (1кат.)</v>
      </c>
      <c r="L41" t="s">
        <v>53</v>
      </c>
      <c r="P41" t="str">
        <f>титульная!$D$8</f>
        <v>Олейников Д.А</v>
      </c>
    </row>
  </sheetData>
  <autoFilter ref="A12:P39">
    <filterColumn colId="4">
      <customFilters>
        <customFilter operator="notEqual" val=" "/>
      </customFilters>
    </filterColumn>
    <sortState ref="A13:P15">
      <sortCondition ref="A12:A39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"/>
  <sheetViews>
    <sheetView workbookViewId="0">
      <selection activeCell="P44" sqref="P44"/>
    </sheetView>
  </sheetViews>
  <sheetFormatPr defaultRowHeight="15" x14ac:dyDescent="0.25"/>
  <cols>
    <col min="1" max="1" width="6.42578125" customWidth="1"/>
    <col min="2" max="2" width="23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7.7109375" customWidth="1"/>
    <col min="17" max="23" width="9.140625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173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RANK(W13,W$13:W$38)</f>
        <v>1</v>
      </c>
      <c r="B13" s="28" t="s">
        <v>99</v>
      </c>
      <c r="C13" s="29">
        <v>2005</v>
      </c>
      <c r="D13" s="29"/>
      <c r="E13" s="30" t="s">
        <v>86</v>
      </c>
      <c r="F13" s="29">
        <v>61.5</v>
      </c>
      <c r="G13" s="29">
        <v>12</v>
      </c>
      <c r="H13" s="27">
        <v>90</v>
      </c>
      <c r="I13" s="29">
        <f>RANK(H13,H$13:H$38)</f>
        <v>1</v>
      </c>
      <c r="J13" s="27">
        <v>103</v>
      </c>
      <c r="K13" s="29">
        <f>RANK(J13,J$13:J$38)</f>
        <v>3</v>
      </c>
      <c r="L13" s="27">
        <f>H13+J13/2</f>
        <v>141.5</v>
      </c>
      <c r="M13" s="29" t="str">
        <f>IF(G13=$T$12,T13,IF(G13=$U$12,U13,IF(G13=$V$12,V13,"-")))</f>
        <v>-</v>
      </c>
      <c r="N13" s="29">
        <f>L13*Q13</f>
        <v>707.5</v>
      </c>
      <c r="O13" s="29">
        <f>SUMIF(титульная!C$28:C$94,A13,титульная!D$28:D$94)</f>
        <v>20</v>
      </c>
      <c r="P13" s="64" t="s">
        <v>166</v>
      </c>
      <c r="Q13">
        <f>SUMIF(титульная!$C$11:$C$25,G13,титульная!$D$11:$D$25)</f>
        <v>5</v>
      </c>
      <c r="R13">
        <f t="shared" ref="R13:R38" si="0">H13*Q13</f>
        <v>450</v>
      </c>
      <c r="S13">
        <f t="shared" ref="S13:S38" si="1">J13*Q13</f>
        <v>515</v>
      </c>
      <c r="T13">
        <f t="shared" ref="T13:T22" si="2">IF($L13&lt;=$L$10,"-",IF($L13&lt;=$K$10,$L$9,IF($L13&lt;=$J$10,$K$9,$J$9)))</f>
        <v>0</v>
      </c>
      <c r="U13">
        <f t="shared" ref="U13:U38" si="3">IF($L13&lt;=$L$8,"-",IF($L13&lt;=$K$8,$L$7,IF($L13&lt;=$J$8,$K$7,$J$7)))</f>
        <v>0</v>
      </c>
      <c r="V13">
        <f t="shared" ref="V13:V38" si="4">IF($L13&lt;=$L$6,"-",IF($L13&lt;=$K$6,$L$5,IF($L13&lt;=$J$6,$K$5,$J$5)))</f>
        <v>0</v>
      </c>
      <c r="W13">
        <f t="shared" ref="W13:W38" si="5">N13+(1-F13)</f>
        <v>647</v>
      </c>
    </row>
    <row r="14" spans="1:23" x14ac:dyDescent="0.25">
      <c r="A14" s="8">
        <f>RANK(W14,W$13:W$38)</f>
        <v>2</v>
      </c>
      <c r="B14" s="28" t="s">
        <v>139</v>
      </c>
      <c r="C14" s="29">
        <v>2005</v>
      </c>
      <c r="D14" s="29"/>
      <c r="E14" s="30" t="s">
        <v>88</v>
      </c>
      <c r="F14" s="29">
        <v>61.5</v>
      </c>
      <c r="G14" s="29">
        <v>16</v>
      </c>
      <c r="H14" s="27">
        <v>40</v>
      </c>
      <c r="I14" s="29">
        <f>RANK(H14,H$13:H$38)</f>
        <v>3</v>
      </c>
      <c r="J14" s="27">
        <v>121</v>
      </c>
      <c r="K14" s="29">
        <f>RANK(J14,J$13:J$38)</f>
        <v>2</v>
      </c>
      <c r="L14" s="27">
        <f>H14+J14/2</f>
        <v>100.5</v>
      </c>
      <c r="M14" s="29">
        <f>IF(G14=$T$12,T14,IF(G14=$U$12,U14,IF(G14=$V$12,V14,"-")))</f>
        <v>0</v>
      </c>
      <c r="N14" s="29">
        <f>L14*Q14</f>
        <v>703.5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7</v>
      </c>
      <c r="R14">
        <f t="shared" si="0"/>
        <v>280</v>
      </c>
      <c r="S14">
        <f t="shared" si="1"/>
        <v>847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643</v>
      </c>
    </row>
    <row r="15" spans="1:23" x14ac:dyDescent="0.25">
      <c r="A15" s="8">
        <f>RANK(W15,W$13:W$38)</f>
        <v>3</v>
      </c>
      <c r="B15" s="28" t="s">
        <v>149</v>
      </c>
      <c r="C15" s="29">
        <v>2004</v>
      </c>
      <c r="D15" s="29"/>
      <c r="E15" s="30" t="s">
        <v>88</v>
      </c>
      <c r="F15" s="29">
        <v>60.5</v>
      </c>
      <c r="G15" s="29">
        <v>12</v>
      </c>
      <c r="H15" s="27">
        <v>60</v>
      </c>
      <c r="I15" s="29">
        <f>RANK(H15,H$13:H$38)</f>
        <v>2</v>
      </c>
      <c r="J15" s="27">
        <v>130</v>
      </c>
      <c r="K15" s="29">
        <f>RANK(J15,J$13:J$38)</f>
        <v>1</v>
      </c>
      <c r="L15" s="27">
        <f>H15+J15/2</f>
        <v>125</v>
      </c>
      <c r="M15" s="29" t="str">
        <f>IF(G15=$T$12,T15,IF(G15=$U$12,U15,IF(G15=$V$12,V15,"-")))</f>
        <v>-</v>
      </c>
      <c r="N15" s="29">
        <f>L15*Q15</f>
        <v>625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5</v>
      </c>
      <c r="R15">
        <f t="shared" si="0"/>
        <v>300</v>
      </c>
      <c r="S15">
        <f t="shared" si="1"/>
        <v>650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565.5</v>
      </c>
    </row>
    <row r="16" spans="1:23" hidden="1" x14ac:dyDescent="0.25">
      <c r="A16" s="8">
        <f t="shared" ref="A13:A38" si="6">RANK(W16,W$13:W$38)</f>
        <v>4</v>
      </c>
      <c r="B16" s="22"/>
      <c r="C16" s="21"/>
      <c r="D16" s="21"/>
      <c r="E16" s="23"/>
      <c r="F16" s="21"/>
      <c r="G16" s="21"/>
      <c r="H16" s="24"/>
      <c r="I16" s="7" t="e">
        <f t="shared" ref="I13:I38" si="7">RANK(H16,H$13:H$38)</f>
        <v>#N/A</v>
      </c>
      <c r="J16" s="24"/>
      <c r="K16" s="7" t="e">
        <f t="shared" ref="K13:K38" si="8">RANK(J16,J$13:J$38)</f>
        <v>#N/A</v>
      </c>
      <c r="L16" s="27">
        <f t="shared" ref="L16:L38" si="9">H16+J16/2</f>
        <v>0</v>
      </c>
      <c r="M16" s="7" t="str">
        <f t="shared" ref="M16:M38" si="10">IF(G16=$T$12,T16,IF(G16=$U$12,U16,IF(G16=$V$12,V16,"-")))</f>
        <v>-</v>
      </c>
      <c r="N16" s="7">
        <f t="shared" ref="N16:N38" si="11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 t="shared" si="0"/>
        <v>0</v>
      </c>
      <c r="S16">
        <f t="shared" si="1"/>
        <v>0</v>
      </c>
      <c r="T16" t="str">
        <f t="shared" si="2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ref="T23:T38" si="12">IF($L23&lt;=$L$10,"-",IF($L23&lt;=$K$10,$L$9,IF($L23&lt;=$J$10,$K$9,$J$9)))</f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1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1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1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15</v>
      </c>
      <c r="P36" s="2"/>
      <c r="Q36">
        <f>SUMIF(титульная!$C$11:$C$25,G36,титульная!$D$11:$D$25)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15</v>
      </c>
      <c r="P37" s="2"/>
      <c r="Q37">
        <f>SUMIF(титульная!$C$11:$C$25,G37,титульная!$D$11:$D$25)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2"/>
      <c r="C38" s="2"/>
      <c r="D38" s="2"/>
      <c r="E38" s="23"/>
      <c r="F38" s="2"/>
      <c r="G38" s="2"/>
      <c r="H38" s="25"/>
      <c r="I38" s="7" t="e">
        <f t="shared" si="7"/>
        <v>#N/A</v>
      </c>
      <c r="J38" s="25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15</v>
      </c>
      <c r="P38" s="2"/>
      <c r="Q38">
        <f>SUMIF(титульная!$C$11:$C$25,G38,титульная!$D$11:$D$25)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40" spans="1:23" x14ac:dyDescent="0.25">
      <c r="A40" t="s">
        <v>54</v>
      </c>
      <c r="C40" t="str">
        <f>титульная!$D$7</f>
        <v>Исрапилов Ш.К. (1кат.)</v>
      </c>
      <c r="L40" t="s">
        <v>53</v>
      </c>
      <c r="P40" t="str">
        <f>титульная!$D$8</f>
        <v>Олейников Д.А</v>
      </c>
    </row>
  </sheetData>
  <autoFilter ref="A12:P38">
    <filterColumn colId="2">
      <customFilters>
        <customFilter operator="notEqual" val=" "/>
      </customFilters>
    </filterColumn>
    <sortState ref="A13:P15">
      <sortCondition ref="A12:A38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4" workbookViewId="0">
      <selection activeCell="N49" sqref="N49"/>
    </sheetView>
  </sheetViews>
  <sheetFormatPr defaultRowHeight="15" x14ac:dyDescent="0.25"/>
  <cols>
    <col min="1" max="1" width="6.42578125" customWidth="1"/>
    <col min="2" max="2" width="21.1406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6.28515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16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RANK(W13,W$13:W$38)</f>
        <v>1</v>
      </c>
      <c r="B13" s="28" t="s">
        <v>111</v>
      </c>
      <c r="C13" s="29">
        <v>2002</v>
      </c>
      <c r="D13" s="29"/>
      <c r="E13" s="30" t="s">
        <v>86</v>
      </c>
      <c r="F13" s="29">
        <v>67</v>
      </c>
      <c r="G13" s="29">
        <v>16</v>
      </c>
      <c r="H13" s="27">
        <v>152</v>
      </c>
      <c r="I13" s="29">
        <f>RANK(H13,H$13:H$38)</f>
        <v>1</v>
      </c>
      <c r="J13" s="27">
        <v>228</v>
      </c>
      <c r="K13" s="29">
        <f>RANK(J13,J$13:J$38)</f>
        <v>1</v>
      </c>
      <c r="L13" s="27">
        <f>H13+J13/2</f>
        <v>266</v>
      </c>
      <c r="M13" s="29">
        <f>IF(G13=$T$12,T13,IF(G13=$U$12,U13,IF(G13=$V$12,V13,"-")))</f>
        <v>0</v>
      </c>
      <c r="N13" s="29">
        <f>L13*Q13</f>
        <v>1862</v>
      </c>
      <c r="O13" s="29">
        <f>SUMIF(титульная!C$28:C$94,A13,титульная!D$28:D$94)</f>
        <v>20</v>
      </c>
      <c r="P13" s="64" t="s">
        <v>166</v>
      </c>
      <c r="Q13">
        <f>SUMIF(титульная!$C$11:$C$25,G13,титульная!$D$11:$D$25)</f>
        <v>7</v>
      </c>
      <c r="R13">
        <f t="shared" ref="R13:R38" si="0">H13*Q13</f>
        <v>1064</v>
      </c>
      <c r="S13">
        <f t="shared" ref="S13:S38" si="1">J13*Q13</f>
        <v>1596</v>
      </c>
      <c r="T13">
        <f t="shared" ref="T13:T22" si="2">IF($L13&lt;=$L$10,"-",IF($L13&lt;=$K$10,$L$9,IF($L13&lt;=$J$10,$K$9,$J$9)))</f>
        <v>0</v>
      </c>
      <c r="U13">
        <f t="shared" ref="U13:U38" si="3">IF($L13&lt;=$L$8,"-",IF($L13&lt;=$K$8,$L$7,IF($L13&lt;=$J$8,$K$7,$J$7)))</f>
        <v>0</v>
      </c>
      <c r="V13">
        <f t="shared" ref="V13:V38" si="4">IF($L13&lt;=$L$6,"-",IF($L13&lt;=$K$6,$L$5,IF($L13&lt;=$J$6,$K$5,$J$5)))</f>
        <v>0</v>
      </c>
      <c r="W13">
        <f t="shared" ref="W13:W38" si="5">N13+(1-F13)</f>
        <v>1796</v>
      </c>
    </row>
    <row r="14" spans="1:23" x14ac:dyDescent="0.25">
      <c r="A14" s="8">
        <f>RANK(W14,W$13:W$38)</f>
        <v>2</v>
      </c>
      <c r="B14" s="28" t="s">
        <v>159</v>
      </c>
      <c r="C14" s="29">
        <v>2001</v>
      </c>
      <c r="D14" s="29"/>
      <c r="E14" s="30" t="s">
        <v>88</v>
      </c>
      <c r="F14" s="29">
        <v>64</v>
      </c>
      <c r="G14" s="29">
        <v>24</v>
      </c>
      <c r="H14" s="27">
        <v>49</v>
      </c>
      <c r="I14" s="29">
        <f>RANK(H14,H$13:H$38)</f>
        <v>4</v>
      </c>
      <c r="J14" s="27">
        <v>81</v>
      </c>
      <c r="K14" s="29">
        <f>RANK(J14,J$13:J$38)</f>
        <v>3</v>
      </c>
      <c r="L14" s="27">
        <f>H14+J14/2</f>
        <v>89.5</v>
      </c>
      <c r="M14" s="29">
        <f>IF(G14=$T$12,T14,IF(G14=$U$12,U14,IF(G14=$V$12,V14,"-")))</f>
        <v>0</v>
      </c>
      <c r="N14" s="29">
        <f>L14*Q14</f>
        <v>1253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14</v>
      </c>
      <c r="R14">
        <f t="shared" si="0"/>
        <v>686</v>
      </c>
      <c r="S14">
        <f t="shared" si="1"/>
        <v>1134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1190</v>
      </c>
    </row>
    <row r="15" spans="1:23" x14ac:dyDescent="0.25">
      <c r="A15" s="8">
        <f>RANK(W15,W$13:W$38)</f>
        <v>3</v>
      </c>
      <c r="B15" s="73" t="s">
        <v>114</v>
      </c>
      <c r="C15" s="75">
        <v>2002</v>
      </c>
      <c r="D15" s="75"/>
      <c r="E15" s="76" t="s">
        <v>88</v>
      </c>
      <c r="F15" s="75">
        <v>66</v>
      </c>
      <c r="G15" s="75">
        <v>16</v>
      </c>
      <c r="H15" s="77">
        <v>71</v>
      </c>
      <c r="I15" s="75">
        <f>RANK(H15,H$13:H$38)</f>
        <v>2</v>
      </c>
      <c r="J15" s="77">
        <v>117</v>
      </c>
      <c r="K15" s="75">
        <f>RANK(J15,J$13:J$38)</f>
        <v>2</v>
      </c>
      <c r="L15" s="77">
        <f>H15+J15/2</f>
        <v>129.5</v>
      </c>
      <c r="M15" s="75">
        <f>IF(G15=$T$12,T15,IF(G15=$U$12,U15,IF(G15=$V$12,V15,"-")))</f>
        <v>0</v>
      </c>
      <c r="N15" s="75">
        <f>L15*Q15</f>
        <v>906.5</v>
      </c>
      <c r="O15" s="75">
        <f>SUMIF(титульная!C$28:C$94,A15,титульная!D$28:D$94)</f>
        <v>16</v>
      </c>
      <c r="P15" s="4" t="s">
        <v>165</v>
      </c>
      <c r="Q15">
        <f>SUMIF(титульная!$C$11:$C$25,G15,титульная!$D$11:$D$25)</f>
        <v>7</v>
      </c>
      <c r="R15">
        <f t="shared" si="0"/>
        <v>497</v>
      </c>
      <c r="S15">
        <f t="shared" si="1"/>
        <v>819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841.5</v>
      </c>
    </row>
    <row r="16" spans="1:23" x14ac:dyDescent="0.25">
      <c r="A16" s="8">
        <f>RANK(W16,W$13:W$38)</f>
        <v>4</v>
      </c>
      <c r="B16" s="73" t="s">
        <v>138</v>
      </c>
      <c r="C16" s="75">
        <v>2003</v>
      </c>
      <c r="D16" s="75"/>
      <c r="E16" s="76" t="s">
        <v>88</v>
      </c>
      <c r="F16" s="75">
        <v>67</v>
      </c>
      <c r="G16" s="75">
        <v>16</v>
      </c>
      <c r="H16" s="77">
        <v>50</v>
      </c>
      <c r="I16" s="75">
        <f>RANK(H16,H$13:H$38)</f>
        <v>3</v>
      </c>
      <c r="J16" s="77"/>
      <c r="K16" s="75" t="e">
        <f>RANK(J16,J$13:J$38)</f>
        <v>#N/A</v>
      </c>
      <c r="L16" s="77">
        <f>H16+J16/2</f>
        <v>50</v>
      </c>
      <c r="M16" s="75">
        <f>IF(G16=$T$12,T16,IF(G16=$U$12,U16,IF(G16=$V$12,V16,"-")))</f>
        <v>0</v>
      </c>
      <c r="N16" s="75">
        <f>L16*Q16</f>
        <v>350</v>
      </c>
      <c r="O16" s="75">
        <f>SUMIF(титульная!C$28:C$94,A16,титульная!D$28:D$94)</f>
        <v>15</v>
      </c>
      <c r="P16" s="4" t="s">
        <v>165</v>
      </c>
      <c r="Q16">
        <f>SUMIF(титульная!$C$11:$C$25,G16,титульная!$D$11:$D$25)</f>
        <v>7</v>
      </c>
      <c r="R16">
        <f t="shared" si="0"/>
        <v>350</v>
      </c>
      <c r="S16">
        <f t="shared" si="1"/>
        <v>0</v>
      </c>
      <c r="T16">
        <f t="shared" si="2"/>
        <v>0</v>
      </c>
      <c r="U16">
        <f t="shared" si="3"/>
        <v>0</v>
      </c>
      <c r="V16">
        <f t="shared" si="4"/>
        <v>0</v>
      </c>
      <c r="W16">
        <f t="shared" si="5"/>
        <v>284</v>
      </c>
    </row>
    <row r="17" spans="1:23" hidden="1" x14ac:dyDescent="0.25">
      <c r="A17" s="8">
        <f t="shared" ref="A13:A38" si="6">RANK(W17,W$13:W$38)</f>
        <v>5</v>
      </c>
      <c r="B17" s="22"/>
      <c r="C17" s="21"/>
      <c r="D17" s="21"/>
      <c r="E17" s="23"/>
      <c r="F17" s="21"/>
      <c r="G17" s="21"/>
      <c r="H17" s="24"/>
      <c r="I17" s="7" t="e">
        <f t="shared" ref="I13:I38" si="7">RANK(H17,H$13:H$38)</f>
        <v>#N/A</v>
      </c>
      <c r="J17" s="24"/>
      <c r="K17" s="7" t="e">
        <f t="shared" ref="K13:K38" si="8">RANK(J17,J$13:J$38)</f>
        <v>#N/A</v>
      </c>
      <c r="L17" s="27">
        <f t="shared" ref="L15:L38" si="9">H17+J17/2</f>
        <v>0</v>
      </c>
      <c r="M17" s="7" t="str">
        <f t="shared" ref="M15:M38" si="10">IF(G17=$T$12,T17,IF(G17=$U$12,U17,IF(G17=$V$12,V17,"-")))</f>
        <v>-</v>
      </c>
      <c r="N17" s="7">
        <f t="shared" ref="N15:N38" si="11">L17*Q17</f>
        <v>0</v>
      </c>
      <c r="O17" s="7">
        <f>SUMIF(титульная!C$28:C$94,A17,титульная!D$28:D$94)</f>
        <v>14</v>
      </c>
      <c r="P17" s="2"/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5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14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5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14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5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14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5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14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5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14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5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14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ref="T23:T38" si="12">IF($L23&lt;=$L$10,"-",IF($L23&lt;=$K$10,$L$9,IF($L23&lt;=$J$10,$K$9,$J$9)))</f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5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14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1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5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14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1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5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14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1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5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14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5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14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5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14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5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14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5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14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5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14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5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14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5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14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5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14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5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14</v>
      </c>
      <c r="P36" s="2"/>
      <c r="Q36">
        <f>SUMIF(титульная!$C$11:$C$25,G36,титульная!$D$11:$D$25)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5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14</v>
      </c>
      <c r="P37" s="2"/>
      <c r="Q37">
        <f>SUMIF(титульная!$C$11:$C$25,G37,титульная!$D$11:$D$25)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5</v>
      </c>
      <c r="B38" s="22"/>
      <c r="C38" s="2"/>
      <c r="D38" s="2"/>
      <c r="E38" s="23"/>
      <c r="F38" s="2"/>
      <c r="G38" s="2"/>
      <c r="H38" s="25"/>
      <c r="I38" s="7" t="e">
        <f t="shared" si="7"/>
        <v>#N/A</v>
      </c>
      <c r="J38" s="25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14</v>
      </c>
      <c r="P38" s="2"/>
      <c r="Q38">
        <f>SUMIF(титульная!$C$11:$C$25,G38,титульная!$D$11:$D$25)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40" spans="1:23" x14ac:dyDescent="0.25">
      <c r="A40" t="s">
        <v>54</v>
      </c>
      <c r="C40" t="str">
        <f>титульная!$D$7</f>
        <v>Исрапилов Ш.К. (1кат.)</v>
      </c>
      <c r="L40" t="s">
        <v>53</v>
      </c>
      <c r="P40" t="str">
        <f>титульная!$D$8</f>
        <v>Олейников Д.А</v>
      </c>
    </row>
  </sheetData>
  <autoFilter ref="A12:P38">
    <sortState ref="A13:P16">
      <sortCondition ref="A12:A38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5"/>
  <sheetViews>
    <sheetView topLeftCell="A3" workbookViewId="0">
      <selection activeCell="P57" sqref="P56:P57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5.28515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17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RANK(W13,W$13:W$43)</f>
        <v>1</v>
      </c>
      <c r="B13" s="28" t="s">
        <v>104</v>
      </c>
      <c r="C13" s="29">
        <v>2003</v>
      </c>
      <c r="D13" s="29"/>
      <c r="E13" s="30" t="s">
        <v>88</v>
      </c>
      <c r="F13" s="29">
        <v>70.5</v>
      </c>
      <c r="G13" s="29">
        <v>16</v>
      </c>
      <c r="H13" s="27">
        <v>100</v>
      </c>
      <c r="I13" s="29">
        <f>RANK(H13,H$13:H$43)</f>
        <v>1</v>
      </c>
      <c r="J13" s="27">
        <v>180</v>
      </c>
      <c r="K13" s="29">
        <f>RANK(J13,J$13:J$43)</f>
        <v>1</v>
      </c>
      <c r="L13" s="27">
        <f>H13+J13/2</f>
        <v>190</v>
      </c>
      <c r="M13" s="29">
        <f>IF(G13=$T$12,T13,IF(G13=$U$12,U13,IF(G13=$V$12,V13,"-")))</f>
        <v>0</v>
      </c>
      <c r="N13" s="29">
        <f>L13*Q13</f>
        <v>1330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7</v>
      </c>
      <c r="R13">
        <f>H13*Q13</f>
        <v>700</v>
      </c>
      <c r="S13">
        <f>J13*Q13</f>
        <v>1260</v>
      </c>
      <c r="T13">
        <f t="shared" ref="T13:T27" si="0">IF($L13&lt;=$L$10,"-",IF($L13&lt;=$K$10,$L$9,IF($L13&lt;=$J$10,$K$9,$J$9)))</f>
        <v>0</v>
      </c>
      <c r="U13">
        <f>IF($L13&lt;=$L$8,"-",IF($L13&lt;=$K$8,$L$7,IF($L13&lt;=$J$8,$K$7,$J$7)))</f>
        <v>0</v>
      </c>
      <c r="V13">
        <f>IF($L13&lt;=$L$6,"-",IF($L13&lt;=$K$6,$L$5,IF($L13&lt;=$J$6,$K$5,$J$5)))</f>
        <v>0</v>
      </c>
      <c r="W13">
        <f>N13+(1-F13)</f>
        <v>1260.5</v>
      </c>
    </row>
    <row r="14" spans="1:23" x14ac:dyDescent="0.25">
      <c r="A14" s="8">
        <f>RANK(W14,W$13:W$43)</f>
        <v>2</v>
      </c>
      <c r="B14" s="28" t="s">
        <v>105</v>
      </c>
      <c r="C14" s="29">
        <v>2004</v>
      </c>
      <c r="D14" s="29"/>
      <c r="E14" s="30" t="s">
        <v>88</v>
      </c>
      <c r="F14" s="29">
        <v>71.5</v>
      </c>
      <c r="G14" s="21">
        <v>16</v>
      </c>
      <c r="H14" s="24">
        <v>98</v>
      </c>
      <c r="I14" s="7">
        <f>RANK(H14,H$13:H$43)</f>
        <v>2</v>
      </c>
      <c r="J14" s="24">
        <v>106</v>
      </c>
      <c r="K14" s="7">
        <f>RANK(J14,J$13:J$43)</f>
        <v>3</v>
      </c>
      <c r="L14" s="27">
        <f>H14+J14/2</f>
        <v>151</v>
      </c>
      <c r="M14" s="7">
        <f>IF(G14=$T$12,T14,IF(G14=$U$12,U14,IF(G14=$V$12,V14,"-")))</f>
        <v>0</v>
      </c>
      <c r="N14" s="7">
        <f>L14*Q14</f>
        <v>1057</v>
      </c>
      <c r="O14" s="7">
        <f>SUMIF(титульная!C$28:C$94,A14,титульная!D$28:D$94)</f>
        <v>18</v>
      </c>
      <c r="P14" s="2" t="s">
        <v>165</v>
      </c>
      <c r="Q14">
        <f>SUMIF(титульная!$C$11:$C$25,G14,титульная!$D$11:$D$25)</f>
        <v>7</v>
      </c>
      <c r="R14">
        <f t="shared" ref="R14:R43" si="1">H14*Q14</f>
        <v>686</v>
      </c>
      <c r="S14">
        <f t="shared" ref="S14:S43" si="2">J14*Q14</f>
        <v>742</v>
      </c>
      <c r="T14">
        <f t="shared" si="0"/>
        <v>0</v>
      </c>
      <c r="U14">
        <f t="shared" ref="U14:U43" si="3">IF($L14&lt;=$L$8,"-",IF($L14&lt;=$K$8,$L$7,IF($L14&lt;=$J$8,$K$7,$J$7)))</f>
        <v>0</v>
      </c>
      <c r="V14">
        <f t="shared" ref="V14:V43" si="4">IF($L14&lt;=$L$6,"-",IF($L14&lt;=$K$6,$L$5,IF($L14&lt;=$J$6,$K$5,$J$5)))</f>
        <v>0</v>
      </c>
      <c r="W14">
        <f t="shared" ref="W14:W43" si="5">N14+(1-F14)</f>
        <v>986.5</v>
      </c>
    </row>
    <row r="15" spans="1:23" x14ac:dyDescent="0.25">
      <c r="A15" s="8">
        <f>RANK(W15,W$13:W$43)</f>
        <v>3</v>
      </c>
      <c r="B15" s="28" t="s">
        <v>151</v>
      </c>
      <c r="C15" s="29">
        <v>2004</v>
      </c>
      <c r="D15" s="29"/>
      <c r="E15" s="30" t="s">
        <v>88</v>
      </c>
      <c r="F15" s="29">
        <v>70</v>
      </c>
      <c r="G15" s="29">
        <v>16</v>
      </c>
      <c r="H15" s="27">
        <v>36</v>
      </c>
      <c r="I15" s="29">
        <f>RANK(H15,H$13:H$43)</f>
        <v>3</v>
      </c>
      <c r="J15" s="27">
        <v>126</v>
      </c>
      <c r="K15" s="29">
        <f>RANK(J15,J$13:J$43)</f>
        <v>2</v>
      </c>
      <c r="L15" s="27">
        <f>H15+J15/2</f>
        <v>99</v>
      </c>
      <c r="M15" s="29">
        <f>IF(G15=$T$12,T15,IF(G15=$U$12,U15,IF(G15=$V$12,V15,"-")))</f>
        <v>0</v>
      </c>
      <c r="N15" s="29">
        <f>L15*Q15</f>
        <v>693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7</v>
      </c>
      <c r="R15">
        <f t="shared" si="1"/>
        <v>252</v>
      </c>
      <c r="S15">
        <f t="shared" si="2"/>
        <v>882</v>
      </c>
      <c r="T15">
        <f t="shared" si="0"/>
        <v>0</v>
      </c>
      <c r="U15">
        <f t="shared" si="3"/>
        <v>0</v>
      </c>
      <c r="V15">
        <f t="shared" si="4"/>
        <v>0</v>
      </c>
      <c r="W15">
        <f t="shared" si="5"/>
        <v>624</v>
      </c>
    </row>
    <row r="16" spans="1:23" hidden="1" x14ac:dyDescent="0.25">
      <c r="A16" s="8">
        <f t="shared" ref="A15:A43" si="6">RANK(W16,W$13:W$43)</f>
        <v>4</v>
      </c>
      <c r="B16" s="22"/>
      <c r="C16" s="21"/>
      <c r="D16" s="21"/>
      <c r="E16" s="23"/>
      <c r="F16" s="21"/>
      <c r="G16" s="21"/>
      <c r="H16" s="24"/>
      <c r="I16" s="7" t="e">
        <f t="shared" ref="I15:I43" si="7">RANK(H16,H$13:H$43)</f>
        <v>#N/A</v>
      </c>
      <c r="J16" s="24"/>
      <c r="K16" s="7" t="e">
        <f t="shared" ref="K15:K43" si="8">RANK(J16,J$13:J$43)</f>
        <v>#N/A</v>
      </c>
      <c r="L16" s="27">
        <f t="shared" ref="L15:L43" si="9">H16+J16/2</f>
        <v>0</v>
      </c>
      <c r="M16" s="7" t="str">
        <f t="shared" ref="M15:M43" si="10">IF(G16=$T$12,T16,IF(G16=$U$12,U16,IF(G16=$V$12,V16,"-")))</f>
        <v>-</v>
      </c>
      <c r="N16" s="7">
        <f t="shared" ref="N15:N43" si="11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 t="shared" si="1"/>
        <v>0</v>
      </c>
      <c r="S26">
        <f t="shared" si="2"/>
        <v>0</v>
      </c>
      <c r="T26" t="str">
        <f t="shared" si="0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 t="shared" si="1"/>
        <v>0</v>
      </c>
      <c r="S27">
        <f t="shared" si="2"/>
        <v>0</v>
      </c>
      <c r="T27" t="str">
        <f t="shared" si="0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 t="shared" si="1"/>
        <v>0</v>
      </c>
      <c r="S28">
        <f t="shared" si="2"/>
        <v>0</v>
      </c>
      <c r="T28" t="str">
        <f t="shared" ref="T28:T43" si="12">IF($L28&lt;=$L$10,"-",IF($L28&lt;=$K$10,$L$9,IF($L28&lt;=$J$10,$K$9,$J$9)))</f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15</v>
      </c>
      <c r="P36" s="2"/>
      <c r="Q36">
        <f>SUMIF(титульная!$C$11:$C$25,G36,титульная!$D$11:$D$25)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15</v>
      </c>
      <c r="P37" s="2"/>
      <c r="Q37">
        <f>SUMIF(титульная!$C$11:$C$25,G37,титульная!$D$11:$D$25)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2"/>
      <c r="C38" s="21"/>
      <c r="D38" s="21"/>
      <c r="E38" s="23"/>
      <c r="F38" s="21"/>
      <c r="G38" s="21"/>
      <c r="H38" s="24"/>
      <c r="I38" s="7" t="e">
        <f t="shared" si="7"/>
        <v>#N/A</v>
      </c>
      <c r="J38" s="24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15</v>
      </c>
      <c r="P38" s="2"/>
      <c r="Q38">
        <f>SUMIF(титульная!$C$11:$C$25,G38,титульная!$D$11:$D$25)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4</v>
      </c>
      <c r="B39" s="22"/>
      <c r="C39" s="21"/>
      <c r="D39" s="21"/>
      <c r="E39" s="23"/>
      <c r="F39" s="21"/>
      <c r="G39" s="21"/>
      <c r="H39" s="24"/>
      <c r="I39" s="7" t="e">
        <f t="shared" si="7"/>
        <v>#N/A</v>
      </c>
      <c r="J39" s="24"/>
      <c r="K39" s="7" t="e">
        <f t="shared" si="8"/>
        <v>#N/A</v>
      </c>
      <c r="L39" s="27">
        <f t="shared" si="9"/>
        <v>0</v>
      </c>
      <c r="M39" s="7" t="str">
        <f t="shared" si="10"/>
        <v>-</v>
      </c>
      <c r="N39" s="7">
        <f t="shared" si="11"/>
        <v>0</v>
      </c>
      <c r="O39" s="7">
        <f>SUMIF(титульная!C$28:C$94,A39,титульная!D$28:D$94)</f>
        <v>15</v>
      </c>
      <c r="P39" s="2"/>
      <c r="Q39">
        <f>SUMIF(титульная!$C$11:$C$25,G39,титульная!$D$11:$D$25)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4</v>
      </c>
      <c r="B40" s="22"/>
      <c r="C40" s="21"/>
      <c r="D40" s="21"/>
      <c r="E40" s="23"/>
      <c r="F40" s="21"/>
      <c r="G40" s="21"/>
      <c r="H40" s="24"/>
      <c r="I40" s="7" t="e">
        <f t="shared" si="7"/>
        <v>#N/A</v>
      </c>
      <c r="J40" s="24"/>
      <c r="K40" s="7" t="e">
        <f t="shared" si="8"/>
        <v>#N/A</v>
      </c>
      <c r="L40" s="27">
        <f t="shared" si="9"/>
        <v>0</v>
      </c>
      <c r="M40" s="7" t="str">
        <f t="shared" si="10"/>
        <v>-</v>
      </c>
      <c r="N40" s="7">
        <f t="shared" si="11"/>
        <v>0</v>
      </c>
      <c r="O40" s="7">
        <f>SUMIF(титульная!C$28:C$94,A40,титульная!D$28:D$94)</f>
        <v>15</v>
      </c>
      <c r="P40" s="2"/>
      <c r="Q40">
        <f>SUMIF(титульная!$C$11:$C$25,G40,титульная!$D$11:$D$25)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4</v>
      </c>
      <c r="B41" s="22"/>
      <c r="C41" s="21"/>
      <c r="D41" s="21"/>
      <c r="E41" s="23"/>
      <c r="F41" s="21"/>
      <c r="G41" s="21"/>
      <c r="H41" s="24"/>
      <c r="I41" s="7" t="e">
        <f t="shared" si="7"/>
        <v>#N/A</v>
      </c>
      <c r="J41" s="24"/>
      <c r="K41" s="7" t="e">
        <f t="shared" si="8"/>
        <v>#N/A</v>
      </c>
      <c r="L41" s="27">
        <f t="shared" si="9"/>
        <v>0</v>
      </c>
      <c r="M41" s="7" t="str">
        <f t="shared" si="10"/>
        <v>-</v>
      </c>
      <c r="N41" s="7">
        <f t="shared" si="11"/>
        <v>0</v>
      </c>
      <c r="O41" s="7">
        <f>SUMIF(титульная!C$28:C$94,A41,титульная!D$28:D$94)</f>
        <v>15</v>
      </c>
      <c r="P41" s="2"/>
      <c r="Q41">
        <f>SUMIF(титульная!$C$11:$C$25,G41,титульная!$D$11:$D$25)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4</v>
      </c>
      <c r="B42" s="22"/>
      <c r="C42" s="21"/>
      <c r="D42" s="21"/>
      <c r="E42" s="23"/>
      <c r="F42" s="21"/>
      <c r="G42" s="21"/>
      <c r="H42" s="24"/>
      <c r="I42" s="7" t="e">
        <f t="shared" si="7"/>
        <v>#N/A</v>
      </c>
      <c r="J42" s="24"/>
      <c r="K42" s="7" t="e">
        <f t="shared" si="8"/>
        <v>#N/A</v>
      </c>
      <c r="L42" s="27">
        <f t="shared" si="9"/>
        <v>0</v>
      </c>
      <c r="M42" s="7" t="str">
        <f t="shared" si="10"/>
        <v>-</v>
      </c>
      <c r="N42" s="7">
        <f t="shared" si="11"/>
        <v>0</v>
      </c>
      <c r="O42" s="7">
        <f>SUMIF(титульная!C$28:C$94,A42,титульная!D$28:D$94)</f>
        <v>15</v>
      </c>
      <c r="P42" s="2"/>
      <c r="Q42">
        <f>SUMIF(титульная!$C$11:$C$25,G42,титульная!$D$11:$D$25)</f>
        <v>0</v>
      </c>
      <c r="R42">
        <f t="shared" si="1"/>
        <v>0</v>
      </c>
      <c r="S42">
        <f t="shared" si="2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3" spans="1:23" hidden="1" x14ac:dyDescent="0.25">
      <c r="A43" s="8">
        <f t="shared" si="6"/>
        <v>4</v>
      </c>
      <c r="B43" s="22"/>
      <c r="C43" s="2"/>
      <c r="D43" s="2"/>
      <c r="E43" s="23"/>
      <c r="F43" s="2"/>
      <c r="G43" s="2"/>
      <c r="H43" s="25"/>
      <c r="I43" s="7" t="e">
        <f t="shared" si="7"/>
        <v>#N/A</v>
      </c>
      <c r="J43" s="25"/>
      <c r="K43" s="7" t="e">
        <f t="shared" si="8"/>
        <v>#N/A</v>
      </c>
      <c r="L43" s="27">
        <f t="shared" si="9"/>
        <v>0</v>
      </c>
      <c r="M43" s="7" t="str">
        <f t="shared" si="10"/>
        <v>-</v>
      </c>
      <c r="N43" s="7">
        <f t="shared" si="11"/>
        <v>0</v>
      </c>
      <c r="O43" s="7">
        <f>SUMIF(титульная!C$28:C$94,A43,титульная!D$28:D$94)</f>
        <v>15</v>
      </c>
      <c r="P43" s="2"/>
      <c r="Q43">
        <f>SUMIF(титульная!$C$11:$C$25,G43,титульная!$D$11:$D$25)</f>
        <v>0</v>
      </c>
      <c r="R43">
        <f t="shared" si="1"/>
        <v>0</v>
      </c>
      <c r="S43">
        <f t="shared" si="2"/>
        <v>0</v>
      </c>
      <c r="T43" t="str">
        <f t="shared" si="12"/>
        <v>-</v>
      </c>
      <c r="U43" t="str">
        <f t="shared" si="3"/>
        <v>-</v>
      </c>
      <c r="V43" t="str">
        <f t="shared" si="4"/>
        <v>-</v>
      </c>
      <c r="W43">
        <f t="shared" si="5"/>
        <v>1</v>
      </c>
    </row>
    <row r="45" spans="1:23" x14ac:dyDescent="0.25">
      <c r="A45" t="s">
        <v>54</v>
      </c>
      <c r="C45" t="str">
        <f>титульная!$D$7</f>
        <v>Исрапилов Ш.К. (1кат.)</v>
      </c>
      <c r="L45" t="s">
        <v>53</v>
      </c>
      <c r="P45" t="str">
        <f>титульная!$D$8</f>
        <v>Олейников Д.А</v>
      </c>
    </row>
  </sheetData>
  <autoFilter ref="A12:P43">
    <filterColumn colId="4">
      <customFilters>
        <customFilter operator="notEqual" val=" "/>
      </customFilters>
    </filterColumn>
    <sortState ref="A13:P15">
      <sortCondition ref="A12:A43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4"/>
  <sheetViews>
    <sheetView topLeftCell="A4" workbookViewId="0">
      <selection activeCell="O49" sqref="O49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5.710937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18</v>
      </c>
      <c r="F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RANK(W13,W$13:W$42)</f>
        <v>1</v>
      </c>
      <c r="B13" s="28" t="s">
        <v>147</v>
      </c>
      <c r="C13" s="29">
        <v>2002</v>
      </c>
      <c r="D13" s="29"/>
      <c r="E13" s="30" t="s">
        <v>88</v>
      </c>
      <c r="F13" s="29">
        <v>105</v>
      </c>
      <c r="G13" s="29">
        <v>24</v>
      </c>
      <c r="H13" s="77">
        <v>62</v>
      </c>
      <c r="I13" s="75">
        <f>RANK(H13,H$13:H$42)</f>
        <v>3</v>
      </c>
      <c r="J13" s="77">
        <v>90</v>
      </c>
      <c r="K13" s="75">
        <f>RANK(J13,J$13:J$42)</f>
        <v>2</v>
      </c>
      <c r="L13" s="77">
        <f>H13+J13/2</f>
        <v>107</v>
      </c>
      <c r="M13" s="7">
        <f>IF(G13=$T$12,T13,IF(G13=$U$12,U13,IF(G13=$V$12,V13,"-")))</f>
        <v>0</v>
      </c>
      <c r="N13" s="75">
        <f>L13*Q13</f>
        <v>1498</v>
      </c>
      <c r="O13" s="75">
        <f>SUMIF(титульная!C$28:C$94,A13,титульная!D$28:D$94)</f>
        <v>20</v>
      </c>
      <c r="P13" s="4" t="s">
        <v>165</v>
      </c>
      <c r="Q13">
        <f>SUMIF(титульная!$C$11:$C$25,G13,титульная!$D$11:$D$25)</f>
        <v>14</v>
      </c>
      <c r="R13">
        <f>H13*Q13</f>
        <v>868</v>
      </c>
      <c r="S13">
        <f>J13*Q13</f>
        <v>1260</v>
      </c>
      <c r="T13">
        <f t="shared" ref="T13:T26" si="0">IF($L13&lt;=$L$10,"-",IF($L13&lt;=$K$10,$L$9,IF($L13&lt;=$J$10,$K$9,$J$9)))</f>
        <v>0</v>
      </c>
      <c r="U13">
        <f>IF($L13&lt;=$L$8,"-",IF($L13&lt;=$K$8,$L$7,IF($L13&lt;=$J$8,$K$7,$J$7)))</f>
        <v>0</v>
      </c>
      <c r="V13">
        <f>IF($L13&lt;=$L$6,"-",IF($L13&lt;=$K$6,$L$5,IF($L13&lt;=$J$6,$K$5,$J$5)))</f>
        <v>0</v>
      </c>
      <c r="W13">
        <f>N13+(1-F13)</f>
        <v>1394</v>
      </c>
    </row>
    <row r="14" spans="1:23" x14ac:dyDescent="0.25">
      <c r="A14" s="8">
        <f>RANK(W14,W$13:W$42)</f>
        <v>2</v>
      </c>
      <c r="B14" s="28" t="s">
        <v>150</v>
      </c>
      <c r="C14" s="29">
        <v>2004</v>
      </c>
      <c r="D14" s="29"/>
      <c r="E14" s="30" t="s">
        <v>88</v>
      </c>
      <c r="F14" s="29">
        <v>78</v>
      </c>
      <c r="G14" s="29">
        <v>8</v>
      </c>
      <c r="H14" s="27">
        <v>75</v>
      </c>
      <c r="I14" s="29">
        <f>RANK(H14,H$13:H$42)</f>
        <v>2</v>
      </c>
      <c r="J14" s="27">
        <v>215</v>
      </c>
      <c r="K14" s="29">
        <f>RANK(J14,J$13:J$42)</f>
        <v>1</v>
      </c>
      <c r="L14" s="27">
        <f>H14+J14/2</f>
        <v>182.5</v>
      </c>
      <c r="M14" s="29" t="str">
        <f>IF(G14=$T$12,T14,IF(G14=$U$12,U14,IF(G14=$V$12,V14,"-")))</f>
        <v>-</v>
      </c>
      <c r="N14" s="29">
        <f>L14*Q14</f>
        <v>547.5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3</v>
      </c>
      <c r="R14">
        <f t="shared" ref="R14:R42" si="1">H14*Q14</f>
        <v>225</v>
      </c>
      <c r="S14">
        <f t="shared" ref="S14:S42" si="2">J14*Q14</f>
        <v>645</v>
      </c>
      <c r="T14">
        <f t="shared" si="0"/>
        <v>0</v>
      </c>
      <c r="U14">
        <f t="shared" ref="U14:U42" si="3">IF($L14&lt;=$L$8,"-",IF($L14&lt;=$K$8,$L$7,IF($L14&lt;=$J$8,$K$7,$J$7)))</f>
        <v>0</v>
      </c>
      <c r="V14">
        <f t="shared" ref="V14:V42" si="4">IF($L14&lt;=$L$6,"-",IF($L14&lt;=$K$6,$L$5,IF($L14&lt;=$J$6,$K$5,$J$5)))</f>
        <v>0</v>
      </c>
      <c r="W14">
        <f t="shared" ref="W14:W42" si="5">N14+(1-F14)</f>
        <v>470.5</v>
      </c>
    </row>
    <row r="15" spans="1:23" x14ac:dyDescent="0.25">
      <c r="A15" s="8">
        <f>RANK(W15,W$13:W$42)</f>
        <v>3</v>
      </c>
      <c r="B15" s="28" t="s">
        <v>146</v>
      </c>
      <c r="C15" s="29">
        <v>2004</v>
      </c>
      <c r="D15" s="29"/>
      <c r="E15" s="30" t="s">
        <v>88</v>
      </c>
      <c r="F15" s="29">
        <v>73.5</v>
      </c>
      <c r="G15" s="29">
        <v>8</v>
      </c>
      <c r="H15" s="27">
        <v>80</v>
      </c>
      <c r="I15" s="29">
        <f>RANK(H15,H$13:H$42)</f>
        <v>1</v>
      </c>
      <c r="J15" s="27">
        <v>70</v>
      </c>
      <c r="K15" s="29">
        <f>RANK(J15,J$13:J$42)</f>
        <v>3</v>
      </c>
      <c r="L15" s="27">
        <f>H15+J15/2</f>
        <v>115</v>
      </c>
      <c r="M15" s="29" t="str">
        <f>IF(G15=$T$12,T15,IF(G15=$U$12,U15,IF(G15=$V$12,V15,"-")))</f>
        <v>-</v>
      </c>
      <c r="N15" s="29">
        <f>L15*Q15</f>
        <v>345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3</v>
      </c>
      <c r="R15">
        <f t="shared" si="1"/>
        <v>240</v>
      </c>
      <c r="S15">
        <f t="shared" si="2"/>
        <v>210</v>
      </c>
      <c r="T15">
        <f t="shared" si="0"/>
        <v>0</v>
      </c>
      <c r="U15">
        <f t="shared" si="3"/>
        <v>0</v>
      </c>
      <c r="V15">
        <f t="shared" si="4"/>
        <v>0</v>
      </c>
      <c r="W15">
        <f t="shared" si="5"/>
        <v>272.5</v>
      </c>
    </row>
    <row r="16" spans="1:23" hidden="1" x14ac:dyDescent="0.25">
      <c r="A16" s="8">
        <f t="shared" ref="A13:A42" si="6">RANK(W16,W$13:W$42)</f>
        <v>4</v>
      </c>
      <c r="B16" s="22"/>
      <c r="C16" s="21"/>
      <c r="D16" s="21"/>
      <c r="E16" s="23"/>
      <c r="F16" s="21"/>
      <c r="G16" s="21"/>
      <c r="H16" s="24"/>
      <c r="I16" s="7" t="e">
        <f t="shared" ref="I13:I42" si="7">RANK(H16,H$13:H$42)</f>
        <v>#N/A</v>
      </c>
      <c r="J16" s="24"/>
      <c r="K16" s="7" t="e">
        <f t="shared" ref="K13:K42" si="8">RANK(J16,J$13:J$42)</f>
        <v>#N/A</v>
      </c>
      <c r="L16" s="27">
        <f t="shared" ref="L15:L42" si="9">H16+J16/2</f>
        <v>0</v>
      </c>
      <c r="M16" s="7" t="str">
        <f t="shared" ref="M15:M42" si="10">IF(G16=$T$12,T16,IF(G16=$U$12,U16,IF(G16=$V$12,V16,"-")))</f>
        <v>-</v>
      </c>
      <c r="N16" s="7">
        <f t="shared" ref="N15:N42" si="11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 t="shared" si="1"/>
        <v>0</v>
      </c>
      <c r="S26">
        <f t="shared" si="2"/>
        <v>0</v>
      </c>
      <c r="T26" t="str">
        <f t="shared" si="0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 t="shared" si="1"/>
        <v>0</v>
      </c>
      <c r="S27">
        <f t="shared" si="2"/>
        <v>0</v>
      </c>
      <c r="T27" t="str">
        <f t="shared" ref="T27:T42" si="12">IF($L27&lt;=$L$10,"-",IF($L27&lt;=$K$10,$L$9,IF($L27&lt;=$J$10,$K$9,$J$9)))</f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 t="shared" si="1"/>
        <v>0</v>
      </c>
      <c r="S28">
        <f t="shared" si="2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15</v>
      </c>
      <c r="P36" s="2"/>
      <c r="Q36">
        <f>SUMIF(титульная!$C$11:$C$25,G36,титульная!$D$11:$D$25)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15</v>
      </c>
      <c r="P37" s="2"/>
      <c r="Q37">
        <f>SUMIF(титульная!$C$11:$C$25,G37,титульная!$D$11:$D$25)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2"/>
      <c r="C38" s="21"/>
      <c r="D38" s="21"/>
      <c r="E38" s="23"/>
      <c r="F38" s="21"/>
      <c r="G38" s="21"/>
      <c r="H38" s="24"/>
      <c r="I38" s="7" t="e">
        <f t="shared" si="7"/>
        <v>#N/A</v>
      </c>
      <c r="J38" s="24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15</v>
      </c>
      <c r="P38" s="2"/>
      <c r="Q38">
        <f>SUMIF(титульная!$C$11:$C$25,G38,титульная!$D$11:$D$25)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4</v>
      </c>
      <c r="B39" s="22"/>
      <c r="C39" s="21"/>
      <c r="D39" s="21"/>
      <c r="E39" s="23"/>
      <c r="F39" s="21"/>
      <c r="G39" s="21"/>
      <c r="H39" s="24"/>
      <c r="I39" s="7" t="e">
        <f t="shared" si="7"/>
        <v>#N/A</v>
      </c>
      <c r="J39" s="24"/>
      <c r="K39" s="7" t="e">
        <f t="shared" si="8"/>
        <v>#N/A</v>
      </c>
      <c r="L39" s="27">
        <f t="shared" si="9"/>
        <v>0</v>
      </c>
      <c r="M39" s="7" t="str">
        <f t="shared" si="10"/>
        <v>-</v>
      </c>
      <c r="N39" s="7">
        <f t="shared" si="11"/>
        <v>0</v>
      </c>
      <c r="O39" s="7">
        <f>SUMIF(титульная!C$28:C$94,A39,титульная!D$28:D$94)</f>
        <v>15</v>
      </c>
      <c r="P39" s="2"/>
      <c r="Q39">
        <f>SUMIF(титульная!$C$11:$C$25,G39,титульная!$D$11:$D$25)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4</v>
      </c>
      <c r="B40" s="22"/>
      <c r="C40" s="21"/>
      <c r="D40" s="21"/>
      <c r="E40" s="23"/>
      <c r="F40" s="21"/>
      <c r="G40" s="21"/>
      <c r="H40" s="24"/>
      <c r="I40" s="7" t="e">
        <f t="shared" si="7"/>
        <v>#N/A</v>
      </c>
      <c r="J40" s="24"/>
      <c r="K40" s="7" t="e">
        <f t="shared" si="8"/>
        <v>#N/A</v>
      </c>
      <c r="L40" s="27">
        <f t="shared" si="9"/>
        <v>0</v>
      </c>
      <c r="M40" s="7" t="str">
        <f t="shared" si="10"/>
        <v>-</v>
      </c>
      <c r="N40" s="7">
        <f t="shared" si="11"/>
        <v>0</v>
      </c>
      <c r="O40" s="7">
        <f>SUMIF(титульная!C$28:C$94,A40,титульная!D$28:D$94)</f>
        <v>15</v>
      </c>
      <c r="P40" s="2"/>
      <c r="Q40">
        <f>SUMIF(титульная!$C$11:$C$25,G40,титульная!$D$11:$D$25)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4</v>
      </c>
      <c r="B41" s="22"/>
      <c r="C41" s="21"/>
      <c r="D41" s="21"/>
      <c r="E41" s="23"/>
      <c r="F41" s="21"/>
      <c r="G41" s="21"/>
      <c r="H41" s="24"/>
      <c r="I41" s="7" t="e">
        <f t="shared" si="7"/>
        <v>#N/A</v>
      </c>
      <c r="J41" s="24"/>
      <c r="K41" s="7" t="e">
        <f t="shared" si="8"/>
        <v>#N/A</v>
      </c>
      <c r="L41" s="27">
        <f t="shared" si="9"/>
        <v>0</v>
      </c>
      <c r="M41" s="7" t="str">
        <f t="shared" si="10"/>
        <v>-</v>
      </c>
      <c r="N41" s="7">
        <f t="shared" si="11"/>
        <v>0</v>
      </c>
      <c r="O41" s="7">
        <f>SUMIF(титульная!C$28:C$94,A41,титульная!D$28:D$94)</f>
        <v>15</v>
      </c>
      <c r="P41" s="2"/>
      <c r="Q41">
        <f>SUMIF(титульная!$C$11:$C$25,G41,титульная!$D$11:$D$25)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4</v>
      </c>
      <c r="B42" s="22"/>
      <c r="C42" s="2"/>
      <c r="D42" s="2"/>
      <c r="E42" s="23"/>
      <c r="F42" s="2"/>
      <c r="G42" s="2"/>
      <c r="H42" s="25"/>
      <c r="I42" s="7" t="e">
        <f t="shared" si="7"/>
        <v>#N/A</v>
      </c>
      <c r="J42" s="25"/>
      <c r="K42" s="7" t="e">
        <f t="shared" si="8"/>
        <v>#N/A</v>
      </c>
      <c r="L42" s="27">
        <f t="shared" si="9"/>
        <v>0</v>
      </c>
      <c r="M42" s="7" t="str">
        <f t="shared" si="10"/>
        <v>-</v>
      </c>
      <c r="N42" s="7">
        <f t="shared" si="11"/>
        <v>0</v>
      </c>
      <c r="O42" s="7">
        <f>SUMIF(титульная!C$28:C$94,A42,титульная!D$28:D$94)</f>
        <v>15</v>
      </c>
      <c r="P42" s="2"/>
      <c r="Q42">
        <f>SUMIF(титульная!$C$11:$C$25,G42,титульная!$D$11:$D$25)</f>
        <v>0</v>
      </c>
      <c r="R42">
        <f t="shared" si="1"/>
        <v>0</v>
      </c>
      <c r="S42">
        <f t="shared" si="2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4" spans="1:23" x14ac:dyDescent="0.25">
      <c r="A44" t="s">
        <v>54</v>
      </c>
      <c r="C44" t="str">
        <f>титульная!$D$7</f>
        <v>Исрапилов Ш.К. (1кат.)</v>
      </c>
      <c r="L44" t="s">
        <v>53</v>
      </c>
      <c r="P44" t="str">
        <f>титульная!$D$8</f>
        <v>Олейников Д.А</v>
      </c>
    </row>
  </sheetData>
  <autoFilter ref="A12:P42">
    <filterColumn colId="4">
      <customFilters>
        <customFilter operator="notEqual" val=" "/>
      </customFilters>
    </filterColumn>
    <sortState ref="A13:P15">
      <sortCondition ref="A12:A42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V11" sqref="V11"/>
    </sheetView>
  </sheetViews>
  <sheetFormatPr defaultRowHeight="15" x14ac:dyDescent="0.25"/>
  <cols>
    <col min="1" max="1" width="19.42578125" style="41" customWidth="1"/>
    <col min="2" max="10" width="6.7109375" style="41" customWidth="1"/>
    <col min="11" max="12" width="6.28515625" style="41" hidden="1" customWidth="1"/>
    <col min="13" max="13" width="7.28515625" style="41" hidden="1" customWidth="1"/>
    <col min="14" max="17" width="6.28515625" style="41" hidden="1" customWidth="1"/>
    <col min="18" max="18" width="7.42578125" style="41" hidden="1" customWidth="1"/>
    <col min="19" max="19" width="9.7109375" style="41" bestFit="1" customWidth="1"/>
    <col min="20" max="16384" width="9.140625" style="41"/>
  </cols>
  <sheetData>
    <row r="1" spans="1:19" ht="19.5" thickBot="1" x14ac:dyDescent="0.3">
      <c r="A1" s="32" t="s">
        <v>116</v>
      </c>
      <c r="B1" s="33">
        <v>48</v>
      </c>
      <c r="C1" s="34">
        <v>53</v>
      </c>
      <c r="D1" s="34">
        <v>58</v>
      </c>
      <c r="E1" s="34">
        <v>63</v>
      </c>
      <c r="F1" s="34">
        <v>68</v>
      </c>
      <c r="G1" s="34">
        <v>73</v>
      </c>
      <c r="H1" s="35" t="s">
        <v>117</v>
      </c>
      <c r="I1" s="36" t="s">
        <v>118</v>
      </c>
      <c r="J1" s="37" t="s">
        <v>119</v>
      </c>
      <c r="K1" s="38" t="s">
        <v>120</v>
      </c>
      <c r="L1" s="38" t="s">
        <v>121</v>
      </c>
      <c r="M1" s="39" t="s">
        <v>122</v>
      </c>
      <c r="N1" s="39" t="s">
        <v>123</v>
      </c>
      <c r="O1" s="39" t="s">
        <v>124</v>
      </c>
      <c r="P1" s="39" t="s">
        <v>125</v>
      </c>
      <c r="Q1" s="39" t="s">
        <v>126</v>
      </c>
      <c r="R1" s="39" t="s">
        <v>127</v>
      </c>
      <c r="S1" s="40" t="s">
        <v>128</v>
      </c>
    </row>
    <row r="2" spans="1:19" ht="15.75" customHeight="1" x14ac:dyDescent="0.25">
      <c r="A2" s="82" t="s">
        <v>88</v>
      </c>
      <c r="B2" s="42"/>
      <c r="C2" s="43">
        <v>18</v>
      </c>
      <c r="D2" s="43">
        <v>16</v>
      </c>
      <c r="E2" s="43"/>
      <c r="F2" s="43">
        <v>15</v>
      </c>
      <c r="G2" s="43">
        <v>18</v>
      </c>
      <c r="H2" s="44">
        <v>18</v>
      </c>
      <c r="I2" s="45">
        <v>0</v>
      </c>
      <c r="J2" s="46">
        <v>16</v>
      </c>
      <c r="K2" s="47">
        <f>MAX(B2:H6)</f>
        <v>18</v>
      </c>
      <c r="L2" s="47">
        <f>LARGE(B2:H6,2)</f>
        <v>18</v>
      </c>
      <c r="M2" s="48">
        <f>LARGE(B2:H6,3)</f>
        <v>18</v>
      </c>
      <c r="N2" s="48">
        <f>LARGE(B2:H6,4)</f>
        <v>16</v>
      </c>
      <c r="O2" s="48">
        <f>LARGE(B2:H6,5)</f>
        <v>16</v>
      </c>
      <c r="P2" s="48">
        <f>LARGE(B2:H6,6)</f>
        <v>16</v>
      </c>
      <c r="Q2" s="48">
        <f>MAX(I2:J6)</f>
        <v>16</v>
      </c>
      <c r="R2" s="48">
        <f>LARGE(I2:J6,2)</f>
        <v>15</v>
      </c>
      <c r="S2" s="49">
        <f>SUM(K2:R2)</f>
        <v>133</v>
      </c>
    </row>
    <row r="3" spans="1:19" ht="15.75" customHeight="1" x14ac:dyDescent="0.25">
      <c r="A3" s="83"/>
      <c r="B3" s="50"/>
      <c r="C3" s="51">
        <v>16</v>
      </c>
      <c r="D3" s="51">
        <v>13</v>
      </c>
      <c r="E3" s="51">
        <v>0</v>
      </c>
      <c r="F3" s="51">
        <v>14</v>
      </c>
      <c r="G3" s="51">
        <v>0</v>
      </c>
      <c r="H3" s="52">
        <v>16</v>
      </c>
      <c r="I3" s="53"/>
      <c r="J3" s="54">
        <v>15</v>
      </c>
      <c r="K3" s="47"/>
      <c r="L3" s="47"/>
      <c r="M3" s="48"/>
      <c r="N3" s="48"/>
      <c r="O3" s="48"/>
      <c r="P3" s="48"/>
      <c r="Q3" s="48"/>
      <c r="R3" s="48"/>
      <c r="S3" s="49"/>
    </row>
    <row r="4" spans="1:19" ht="15.75" customHeight="1" x14ac:dyDescent="0.25">
      <c r="A4" s="83"/>
      <c r="B4" s="50"/>
      <c r="C4" s="51">
        <v>15</v>
      </c>
      <c r="D4" s="51">
        <v>0</v>
      </c>
      <c r="E4" s="51">
        <v>0</v>
      </c>
      <c r="F4" s="51">
        <v>0</v>
      </c>
      <c r="G4" s="51">
        <v>0</v>
      </c>
      <c r="H4" s="52"/>
      <c r="I4" s="53"/>
      <c r="J4" s="54"/>
      <c r="K4" s="47"/>
      <c r="L4" s="47"/>
      <c r="M4" s="48"/>
      <c r="N4" s="48"/>
      <c r="O4" s="48"/>
      <c r="P4" s="48"/>
      <c r="Q4" s="48"/>
      <c r="R4" s="48"/>
      <c r="S4" s="49"/>
    </row>
    <row r="5" spans="1:19" ht="15.75" customHeight="1" x14ac:dyDescent="0.25">
      <c r="A5" s="83"/>
      <c r="B5" s="50"/>
      <c r="C5" s="51">
        <v>13</v>
      </c>
      <c r="D5" s="51"/>
      <c r="E5" s="51"/>
      <c r="F5" s="51"/>
      <c r="G5" s="51"/>
      <c r="H5" s="52"/>
      <c r="I5" s="53"/>
      <c r="J5" s="54"/>
      <c r="K5" s="47"/>
      <c r="L5" s="47"/>
      <c r="M5" s="48"/>
      <c r="N5" s="48"/>
      <c r="O5" s="48"/>
      <c r="P5" s="48"/>
      <c r="Q5" s="48"/>
      <c r="R5" s="48"/>
      <c r="S5" s="49"/>
    </row>
    <row r="6" spans="1:19" ht="16.5" customHeight="1" thickBot="1" x14ac:dyDescent="0.3">
      <c r="A6" s="83"/>
      <c r="B6" s="50"/>
      <c r="C6" s="51">
        <v>12</v>
      </c>
      <c r="D6" s="51"/>
      <c r="E6" s="51"/>
      <c r="F6" s="51"/>
      <c r="G6" s="51"/>
      <c r="H6" s="52"/>
      <c r="I6" s="53"/>
      <c r="J6" s="54"/>
      <c r="K6" s="47"/>
      <c r="L6" s="47"/>
      <c r="M6" s="48"/>
      <c r="N6" s="48"/>
      <c r="O6" s="48"/>
      <c r="P6" s="48"/>
      <c r="Q6" s="48"/>
      <c r="R6" s="48"/>
      <c r="S6" s="49"/>
    </row>
    <row r="7" spans="1:19" ht="15" customHeight="1" x14ac:dyDescent="0.25">
      <c r="A7" s="82" t="s">
        <v>96</v>
      </c>
      <c r="B7" s="42">
        <v>18</v>
      </c>
      <c r="C7" s="43"/>
      <c r="D7" s="43">
        <v>15</v>
      </c>
      <c r="E7" s="43">
        <v>15</v>
      </c>
      <c r="F7" s="43"/>
      <c r="G7" s="43"/>
      <c r="H7" s="44"/>
      <c r="I7" s="45">
        <v>20</v>
      </c>
      <c r="J7" s="46">
        <v>0</v>
      </c>
      <c r="K7" s="47">
        <f>MAX(B7:H11)</f>
        <v>18</v>
      </c>
      <c r="L7" s="47">
        <f>LARGE(B7:H11,2)</f>
        <v>18</v>
      </c>
      <c r="M7" s="48">
        <f>LARGE(B7:H11,3)</f>
        <v>15</v>
      </c>
      <c r="N7" s="48">
        <f>LARGE(B7:H11,4)</f>
        <v>15</v>
      </c>
      <c r="O7" s="48">
        <f>LARGE(B7:H11,5)</f>
        <v>15</v>
      </c>
      <c r="P7" s="48">
        <f>LARGE(B7:H11,6)</f>
        <v>14</v>
      </c>
      <c r="Q7" s="48">
        <f>MAX(I7:J11)</f>
        <v>20</v>
      </c>
      <c r="R7" s="48">
        <f>LARGE(I7:J11,2)</f>
        <v>15</v>
      </c>
      <c r="S7" s="49">
        <f>SUM(K7:R7)</f>
        <v>130</v>
      </c>
    </row>
    <row r="8" spans="1:19" ht="15" customHeight="1" x14ac:dyDescent="0.25">
      <c r="A8" s="83"/>
      <c r="B8" s="50">
        <v>15</v>
      </c>
      <c r="C8" s="51">
        <v>0</v>
      </c>
      <c r="D8" s="51">
        <v>14</v>
      </c>
      <c r="E8" s="51">
        <v>14</v>
      </c>
      <c r="F8" s="51">
        <v>0</v>
      </c>
      <c r="G8" s="51">
        <v>0</v>
      </c>
      <c r="H8" s="52"/>
      <c r="I8" s="53">
        <v>15</v>
      </c>
      <c r="J8" s="54"/>
      <c r="K8" s="47"/>
      <c r="L8" s="47"/>
      <c r="M8" s="48"/>
      <c r="N8" s="48"/>
      <c r="O8" s="48"/>
      <c r="P8" s="48"/>
      <c r="Q8" s="48"/>
      <c r="R8" s="48"/>
      <c r="S8" s="49"/>
    </row>
    <row r="9" spans="1:19" ht="15" customHeight="1" x14ac:dyDescent="0.25">
      <c r="A9" s="83"/>
      <c r="B9" s="50"/>
      <c r="C9" s="51">
        <v>0</v>
      </c>
      <c r="D9" s="51">
        <v>18</v>
      </c>
      <c r="E9" s="51">
        <v>0</v>
      </c>
      <c r="F9" s="51">
        <v>0</v>
      </c>
      <c r="G9" s="51">
        <v>0</v>
      </c>
      <c r="H9" s="52"/>
      <c r="I9" s="53"/>
      <c r="J9" s="54"/>
      <c r="K9" s="47"/>
      <c r="L9" s="47"/>
      <c r="M9" s="48"/>
      <c r="N9" s="48"/>
      <c r="O9" s="48"/>
      <c r="P9" s="48"/>
      <c r="Q9" s="48"/>
      <c r="R9" s="48"/>
      <c r="S9" s="49"/>
    </row>
    <row r="10" spans="1:19" ht="15" customHeight="1" x14ac:dyDescent="0.25">
      <c r="A10" s="83"/>
      <c r="B10" s="50"/>
      <c r="C10" s="51"/>
      <c r="D10" s="51"/>
      <c r="E10" s="51"/>
      <c r="F10" s="51"/>
      <c r="G10" s="51"/>
      <c r="H10" s="52"/>
      <c r="I10" s="53"/>
      <c r="J10" s="54"/>
      <c r="K10" s="47"/>
      <c r="L10" s="47"/>
      <c r="M10" s="48"/>
      <c r="N10" s="48"/>
      <c r="O10" s="48"/>
      <c r="P10" s="48"/>
      <c r="Q10" s="48"/>
      <c r="R10" s="48"/>
      <c r="S10" s="49"/>
    </row>
    <row r="11" spans="1:19" ht="15" customHeight="1" thickBot="1" x14ac:dyDescent="0.3">
      <c r="A11" s="83"/>
      <c r="B11" s="50"/>
      <c r="C11" s="51"/>
      <c r="D11" s="51"/>
      <c r="E11" s="51"/>
      <c r="F11" s="51"/>
      <c r="G11" s="51"/>
      <c r="H11" s="52"/>
      <c r="I11" s="53"/>
      <c r="J11" s="54"/>
      <c r="K11" s="47"/>
      <c r="L11" s="47"/>
      <c r="M11" s="48"/>
      <c r="N11" s="48"/>
      <c r="O11" s="48"/>
      <c r="P11" s="48"/>
      <c r="Q11" s="48"/>
      <c r="R11" s="48"/>
      <c r="S11" s="49"/>
    </row>
    <row r="12" spans="1:19" ht="15" customHeight="1" x14ac:dyDescent="0.25">
      <c r="A12" s="82" t="s">
        <v>112</v>
      </c>
      <c r="B12" s="42">
        <v>20</v>
      </c>
      <c r="C12" s="43">
        <v>20</v>
      </c>
      <c r="D12" s="43">
        <v>20</v>
      </c>
      <c r="E12" s="43">
        <v>20</v>
      </c>
      <c r="F12" s="43">
        <v>20</v>
      </c>
      <c r="G12" s="43">
        <v>20</v>
      </c>
      <c r="H12" s="44">
        <v>20</v>
      </c>
      <c r="I12" s="45">
        <v>18</v>
      </c>
      <c r="J12" s="46">
        <v>20</v>
      </c>
      <c r="K12" s="47">
        <f>MAX(B12:H16)</f>
        <v>20</v>
      </c>
      <c r="L12" s="47">
        <f>LARGE(B12:H16,2)</f>
        <v>20</v>
      </c>
      <c r="M12" s="48">
        <f>LARGE(B12:H16,3)</f>
        <v>20</v>
      </c>
      <c r="N12" s="48">
        <f>LARGE(B12:H16,4)</f>
        <v>20</v>
      </c>
      <c r="O12" s="48">
        <f>LARGE(B12:H16,5)</f>
        <v>20</v>
      </c>
      <c r="P12" s="48">
        <f>LARGE(B12:H16,6)</f>
        <v>20</v>
      </c>
      <c r="Q12" s="48">
        <f>MAX(I12:J16)</f>
        <v>20</v>
      </c>
      <c r="R12" s="48">
        <f>LARGE(I12:J16,2)</f>
        <v>18</v>
      </c>
      <c r="S12" s="49">
        <f>SUM(K12:R12)</f>
        <v>158</v>
      </c>
    </row>
    <row r="13" spans="1:19" ht="15" customHeight="1" x14ac:dyDescent="0.25">
      <c r="A13" s="83"/>
      <c r="B13" s="50">
        <v>16</v>
      </c>
      <c r="C13" s="51">
        <v>14</v>
      </c>
      <c r="D13" s="51">
        <v>0</v>
      </c>
      <c r="E13" s="51">
        <v>18</v>
      </c>
      <c r="F13" s="51">
        <v>18</v>
      </c>
      <c r="G13" s="51">
        <v>0</v>
      </c>
      <c r="H13" s="52"/>
      <c r="I13" s="53">
        <v>16</v>
      </c>
      <c r="J13" s="54">
        <v>18</v>
      </c>
      <c r="K13" s="47"/>
      <c r="L13" s="47"/>
      <c r="M13" s="48"/>
      <c r="N13" s="48"/>
      <c r="O13" s="48"/>
      <c r="P13" s="48"/>
      <c r="Q13" s="48"/>
      <c r="R13" s="48"/>
      <c r="S13" s="49"/>
    </row>
    <row r="14" spans="1:19" ht="15" customHeight="1" x14ac:dyDescent="0.25">
      <c r="A14" s="83"/>
      <c r="B14" s="50"/>
      <c r="C14" s="51">
        <v>0</v>
      </c>
      <c r="D14" s="51">
        <v>0</v>
      </c>
      <c r="E14" s="51">
        <v>16</v>
      </c>
      <c r="F14" s="51">
        <v>0</v>
      </c>
      <c r="G14" s="51">
        <v>0</v>
      </c>
      <c r="H14" s="52"/>
      <c r="I14" s="53"/>
      <c r="J14" s="54"/>
      <c r="K14" s="47"/>
      <c r="L14" s="47"/>
      <c r="M14" s="48"/>
      <c r="N14" s="48"/>
      <c r="O14" s="48"/>
      <c r="P14" s="48"/>
      <c r="Q14" s="48"/>
      <c r="R14" s="48"/>
      <c r="S14" s="49"/>
    </row>
    <row r="15" spans="1:19" ht="15" customHeight="1" x14ac:dyDescent="0.25">
      <c r="A15" s="83"/>
      <c r="B15" s="50"/>
      <c r="C15" s="51"/>
      <c r="D15" s="51"/>
      <c r="E15" s="51">
        <v>13</v>
      </c>
      <c r="F15" s="51"/>
      <c r="G15" s="51"/>
      <c r="H15" s="52"/>
      <c r="I15" s="53"/>
      <c r="J15" s="54"/>
      <c r="K15" s="47"/>
      <c r="L15" s="47"/>
      <c r="M15" s="48"/>
      <c r="N15" s="48"/>
      <c r="O15" s="48"/>
      <c r="P15" s="48"/>
      <c r="Q15" s="48"/>
      <c r="R15" s="48"/>
      <c r="S15" s="49"/>
    </row>
    <row r="16" spans="1:19" ht="15" customHeight="1" thickBot="1" x14ac:dyDescent="0.3">
      <c r="A16" s="83"/>
      <c r="B16" s="50"/>
      <c r="C16" s="51"/>
      <c r="D16" s="51"/>
      <c r="E16" s="51"/>
      <c r="F16" s="51"/>
      <c r="G16" s="51"/>
      <c r="H16" s="52"/>
      <c r="I16" s="53"/>
      <c r="J16" s="54"/>
      <c r="K16" s="47"/>
      <c r="L16" s="47"/>
      <c r="M16" s="48"/>
      <c r="N16" s="48"/>
      <c r="O16" s="48"/>
      <c r="P16" s="48"/>
      <c r="Q16" s="48"/>
      <c r="R16" s="48"/>
      <c r="S16" s="49"/>
    </row>
    <row r="17" spans="1:19" ht="15" customHeight="1" x14ac:dyDescent="0.25">
      <c r="A17" s="82" t="s">
        <v>86</v>
      </c>
      <c r="B17" s="42"/>
      <c r="C17" s="43"/>
      <c r="D17" s="43">
        <v>12</v>
      </c>
      <c r="E17" s="43">
        <v>12</v>
      </c>
      <c r="F17" s="43">
        <v>16</v>
      </c>
      <c r="G17" s="43"/>
      <c r="H17" s="44"/>
      <c r="I17" s="45">
        <v>0</v>
      </c>
      <c r="J17" s="46">
        <v>14</v>
      </c>
      <c r="K17" s="47">
        <f>MAX(B17:H21)</f>
        <v>16</v>
      </c>
      <c r="L17" s="47">
        <f>LARGE(B17:H21,2)</f>
        <v>12</v>
      </c>
      <c r="M17" s="48">
        <f>LARGE(B17:H21,3)</f>
        <v>12</v>
      </c>
      <c r="N17" s="48">
        <f>LARGE(B17:H21,4)</f>
        <v>0</v>
      </c>
      <c r="O17" s="48">
        <f>LARGE(B17:H21,5)</f>
        <v>0</v>
      </c>
      <c r="P17" s="48">
        <f>LARGE(B17:H21,6)</f>
        <v>0</v>
      </c>
      <c r="Q17" s="48">
        <f>MAX(I17:J21)</f>
        <v>14</v>
      </c>
      <c r="R17" s="48">
        <f>LARGE(I17:J21,2)</f>
        <v>0</v>
      </c>
      <c r="S17" s="49">
        <f>SUM(K17:R17)</f>
        <v>54</v>
      </c>
    </row>
    <row r="18" spans="1:19" ht="15" customHeight="1" x14ac:dyDescent="0.25">
      <c r="A18" s="83"/>
      <c r="B18" s="50"/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2"/>
      <c r="I18" s="53"/>
      <c r="J18" s="54"/>
      <c r="K18" s="47"/>
      <c r="L18" s="47"/>
      <c r="M18" s="48"/>
      <c r="N18" s="48"/>
      <c r="O18" s="48"/>
      <c r="P18" s="48"/>
      <c r="Q18" s="48"/>
      <c r="R18" s="48"/>
      <c r="S18" s="49"/>
    </row>
    <row r="19" spans="1:19" ht="15" customHeight="1" x14ac:dyDescent="0.25">
      <c r="A19" s="83"/>
      <c r="B19" s="50"/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2"/>
      <c r="I19" s="53"/>
      <c r="J19" s="54"/>
      <c r="K19" s="47"/>
      <c r="L19" s="47"/>
      <c r="M19" s="48"/>
      <c r="N19" s="48"/>
      <c r="O19" s="48"/>
      <c r="P19" s="48"/>
      <c r="Q19" s="48"/>
      <c r="R19" s="48"/>
      <c r="S19" s="49"/>
    </row>
    <row r="20" spans="1:19" ht="15" customHeight="1" x14ac:dyDescent="0.25">
      <c r="A20" s="83"/>
      <c r="B20" s="50"/>
      <c r="C20" s="51"/>
      <c r="D20" s="51"/>
      <c r="E20" s="51"/>
      <c r="F20" s="51"/>
      <c r="G20" s="51"/>
      <c r="H20" s="52"/>
      <c r="I20" s="53"/>
      <c r="J20" s="54"/>
      <c r="K20" s="47"/>
      <c r="L20" s="47"/>
      <c r="M20" s="48"/>
      <c r="N20" s="48"/>
      <c r="O20" s="48"/>
      <c r="P20" s="48"/>
      <c r="Q20" s="48"/>
      <c r="R20" s="48"/>
      <c r="S20" s="49"/>
    </row>
    <row r="21" spans="1:19" ht="15" customHeight="1" thickBot="1" x14ac:dyDescent="0.3">
      <c r="A21" s="84"/>
      <c r="B21" s="55"/>
      <c r="C21" s="56"/>
      <c r="D21" s="56"/>
      <c r="E21" s="56"/>
      <c r="F21" s="56"/>
      <c r="G21" s="56"/>
      <c r="H21" s="57"/>
      <c r="I21" s="58"/>
      <c r="J21" s="59"/>
      <c r="K21" s="47"/>
      <c r="L21" s="47"/>
      <c r="M21" s="48"/>
      <c r="N21" s="48"/>
      <c r="O21" s="48"/>
      <c r="P21" s="48"/>
      <c r="Q21" s="48"/>
      <c r="R21" s="48"/>
      <c r="S21" s="49"/>
    </row>
    <row r="22" spans="1:19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9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9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</sheetData>
  <mergeCells count="4">
    <mergeCell ref="A2:A6"/>
    <mergeCell ref="A7:A11"/>
    <mergeCell ref="A12:A16"/>
    <mergeCell ref="A17:A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H7" sqref="H7"/>
    </sheetView>
  </sheetViews>
  <sheetFormatPr defaultRowHeight="15" x14ac:dyDescent="0.25"/>
  <cols>
    <col min="2" max="2" width="12" customWidth="1"/>
    <col min="4" max="4" width="15.140625" customWidth="1"/>
    <col min="7" max="7" width="10" bestFit="1" customWidth="1"/>
  </cols>
  <sheetData>
    <row r="1" spans="1:17" x14ac:dyDescent="0.25">
      <c r="A1" s="14" t="s">
        <v>63</v>
      </c>
      <c r="J1" s="14"/>
    </row>
    <row r="2" spans="1:17" x14ac:dyDescent="0.25">
      <c r="A2" t="s">
        <v>0</v>
      </c>
      <c r="D2" s="2" t="s">
        <v>5</v>
      </c>
    </row>
    <row r="3" spans="1:17" x14ac:dyDescent="0.25">
      <c r="A3" t="s">
        <v>1</v>
      </c>
      <c r="D3" s="2" t="s">
        <v>6</v>
      </c>
    </row>
    <row r="4" spans="1:17" x14ac:dyDescent="0.25">
      <c r="A4" t="s">
        <v>2</v>
      </c>
      <c r="D4" s="2" t="s">
        <v>162</v>
      </c>
    </row>
    <row r="5" spans="1:17" x14ac:dyDescent="0.25">
      <c r="A5" t="s">
        <v>3</v>
      </c>
      <c r="D5" s="2" t="s">
        <v>163</v>
      </c>
    </row>
    <row r="6" spans="1:17" x14ac:dyDescent="0.25">
      <c r="A6" t="s">
        <v>4</v>
      </c>
      <c r="D6" s="2" t="s">
        <v>129</v>
      </c>
    </row>
    <row r="7" spans="1:17" x14ac:dyDescent="0.25">
      <c r="A7" t="s">
        <v>52</v>
      </c>
      <c r="D7" s="1" t="s">
        <v>56</v>
      </c>
    </row>
    <row r="8" spans="1:17" x14ac:dyDescent="0.25">
      <c r="A8" t="s">
        <v>55</v>
      </c>
      <c r="D8" s="1" t="s">
        <v>115</v>
      </c>
    </row>
    <row r="9" spans="1:17" x14ac:dyDescent="0.25">
      <c r="D9" s="3"/>
      <c r="I9" s="14" t="s">
        <v>85</v>
      </c>
    </row>
    <row r="10" spans="1:17" x14ac:dyDescent="0.25">
      <c r="A10" t="s">
        <v>8</v>
      </c>
      <c r="C10" t="s">
        <v>9</v>
      </c>
      <c r="D10" s="4" t="s">
        <v>10</v>
      </c>
      <c r="G10" t="s">
        <v>11</v>
      </c>
    </row>
    <row r="11" spans="1:17" ht="15" customHeight="1" x14ac:dyDescent="0.25">
      <c r="C11">
        <v>4</v>
      </c>
      <c r="D11" s="2">
        <v>1</v>
      </c>
      <c r="G11" s="78" t="s">
        <v>31</v>
      </c>
      <c r="H11" s="79" t="s">
        <v>32</v>
      </c>
      <c r="I11" s="79"/>
      <c r="J11" s="79"/>
      <c r="K11" s="79" t="s">
        <v>20</v>
      </c>
      <c r="L11" s="79"/>
      <c r="M11" s="79"/>
      <c r="N11" s="79" t="s">
        <v>21</v>
      </c>
      <c r="O11" s="79"/>
      <c r="P11" s="79"/>
    </row>
    <row r="12" spans="1:17" x14ac:dyDescent="0.25">
      <c r="A12" s="14" t="s">
        <v>61</v>
      </c>
      <c r="C12">
        <v>6</v>
      </c>
      <c r="D12" s="2">
        <v>1.5</v>
      </c>
      <c r="G12" s="78"/>
      <c r="H12" s="15" t="s">
        <v>22</v>
      </c>
      <c r="I12" s="15" t="s">
        <v>23</v>
      </c>
      <c r="J12" s="15" t="s">
        <v>24</v>
      </c>
      <c r="K12" s="15" t="s">
        <v>25</v>
      </c>
      <c r="L12" s="15" t="s">
        <v>26</v>
      </c>
      <c r="M12" s="15" t="s">
        <v>27</v>
      </c>
      <c r="N12" s="15" t="s">
        <v>28</v>
      </c>
      <c r="O12" s="15" t="s">
        <v>29</v>
      </c>
      <c r="P12" s="15" t="s">
        <v>30</v>
      </c>
      <c r="Q12" s="5"/>
    </row>
    <row r="13" spans="1:17" x14ac:dyDescent="0.25">
      <c r="A13" s="14" t="s">
        <v>62</v>
      </c>
      <c r="C13">
        <v>8</v>
      </c>
      <c r="D13" s="2">
        <v>3</v>
      </c>
      <c r="G13" s="15" t="s">
        <v>19</v>
      </c>
      <c r="H13" s="16">
        <v>1000</v>
      </c>
      <c r="I13" s="16">
        <v>1000</v>
      </c>
      <c r="J13" s="16">
        <v>1000</v>
      </c>
      <c r="K13" s="16">
        <v>1000</v>
      </c>
      <c r="L13" s="16">
        <v>1000</v>
      </c>
      <c r="M13" s="16">
        <v>1000</v>
      </c>
      <c r="N13" s="16">
        <v>110</v>
      </c>
      <c r="O13" s="16">
        <v>75</v>
      </c>
      <c r="P13" s="16">
        <v>50</v>
      </c>
      <c r="Q13" s="5"/>
    </row>
    <row r="14" spans="1:17" x14ac:dyDescent="0.25">
      <c r="C14">
        <v>10</v>
      </c>
      <c r="D14" s="2">
        <v>4</v>
      </c>
      <c r="G14" s="15" t="s">
        <v>12</v>
      </c>
      <c r="H14" s="16">
        <v>1000</v>
      </c>
      <c r="I14" s="16">
        <v>1000</v>
      </c>
      <c r="J14" s="16">
        <v>1000</v>
      </c>
      <c r="K14" s="16">
        <v>1000</v>
      </c>
      <c r="L14" s="16">
        <v>1000</v>
      </c>
      <c r="M14" s="16">
        <v>1000</v>
      </c>
      <c r="N14" s="16">
        <v>120</v>
      </c>
      <c r="O14" s="16">
        <v>85</v>
      </c>
      <c r="P14" s="16">
        <v>55</v>
      </c>
      <c r="Q14" s="5"/>
    </row>
    <row r="15" spans="1:17" x14ac:dyDescent="0.25">
      <c r="C15">
        <v>12</v>
      </c>
      <c r="D15" s="2">
        <v>5</v>
      </c>
      <c r="G15" s="15" t="s">
        <v>14</v>
      </c>
      <c r="H15" s="16">
        <v>1000</v>
      </c>
      <c r="I15" s="16">
        <v>1000</v>
      </c>
      <c r="J15" s="16">
        <v>1000</v>
      </c>
      <c r="K15" s="16">
        <v>90</v>
      </c>
      <c r="L15" s="16">
        <v>70</v>
      </c>
      <c r="M15" s="16">
        <v>50</v>
      </c>
      <c r="N15" s="16">
        <v>130</v>
      </c>
      <c r="O15" s="16">
        <v>95</v>
      </c>
      <c r="P15" s="16">
        <v>60</v>
      </c>
      <c r="Q15" s="5"/>
    </row>
    <row r="16" spans="1:17" x14ac:dyDescent="0.25">
      <c r="C16">
        <v>14</v>
      </c>
      <c r="D16" s="2">
        <v>6</v>
      </c>
      <c r="G16" s="15" t="s">
        <v>15</v>
      </c>
      <c r="H16" s="16">
        <v>170</v>
      </c>
      <c r="I16" s="16">
        <v>100</v>
      </c>
      <c r="J16" s="16">
        <v>70</v>
      </c>
      <c r="K16" s="16">
        <v>100</v>
      </c>
      <c r="L16" s="16">
        <v>80</v>
      </c>
      <c r="M16" s="16">
        <v>60</v>
      </c>
      <c r="N16" s="16">
        <v>140</v>
      </c>
      <c r="O16" s="16">
        <v>105</v>
      </c>
      <c r="P16" s="16">
        <v>65</v>
      </c>
      <c r="Q16" s="5"/>
    </row>
    <row r="17" spans="1:17" x14ac:dyDescent="0.25">
      <c r="C17">
        <v>16</v>
      </c>
      <c r="D17" s="2">
        <v>7</v>
      </c>
      <c r="G17" s="15" t="s">
        <v>16</v>
      </c>
      <c r="H17" s="16">
        <v>185</v>
      </c>
      <c r="I17" s="16">
        <v>115</v>
      </c>
      <c r="J17" s="16">
        <v>78</v>
      </c>
      <c r="K17" s="16">
        <v>110</v>
      </c>
      <c r="L17" s="16">
        <v>90</v>
      </c>
      <c r="M17" s="16">
        <v>65</v>
      </c>
      <c r="N17" s="16">
        <v>150</v>
      </c>
      <c r="O17" s="16">
        <v>110</v>
      </c>
      <c r="P17" s="16">
        <v>70</v>
      </c>
      <c r="Q17" s="5"/>
    </row>
    <row r="18" spans="1:17" x14ac:dyDescent="0.25">
      <c r="C18">
        <v>18</v>
      </c>
      <c r="D18" s="2">
        <v>7.5</v>
      </c>
      <c r="G18" s="15" t="s">
        <v>17</v>
      </c>
      <c r="H18" s="16">
        <v>195</v>
      </c>
      <c r="I18" s="16">
        <v>130</v>
      </c>
      <c r="J18" s="16">
        <v>86</v>
      </c>
      <c r="K18" s="16">
        <v>120</v>
      </c>
      <c r="L18" s="16">
        <v>95</v>
      </c>
      <c r="M18" s="16">
        <v>70</v>
      </c>
      <c r="N18" s="16">
        <v>160</v>
      </c>
      <c r="O18" s="16">
        <v>120</v>
      </c>
      <c r="P18" s="16">
        <v>75</v>
      </c>
    </row>
    <row r="19" spans="1:17" ht="15" customHeight="1" x14ac:dyDescent="0.25">
      <c r="C19">
        <v>20</v>
      </c>
      <c r="D19" s="2">
        <v>9</v>
      </c>
      <c r="G19" s="15" t="s">
        <v>18</v>
      </c>
      <c r="H19" s="16">
        <v>1000</v>
      </c>
      <c r="I19" s="16">
        <v>1000</v>
      </c>
      <c r="J19" s="16">
        <v>1000</v>
      </c>
      <c r="K19" s="16">
        <v>125</v>
      </c>
      <c r="L19" s="16">
        <v>100</v>
      </c>
      <c r="M19" s="16">
        <v>75</v>
      </c>
      <c r="N19" s="16">
        <v>170</v>
      </c>
      <c r="O19" s="16">
        <v>125</v>
      </c>
      <c r="P19" s="16">
        <v>80</v>
      </c>
    </row>
    <row r="20" spans="1:17" x14ac:dyDescent="0.25">
      <c r="C20">
        <v>22</v>
      </c>
      <c r="D20" s="2">
        <v>10.5</v>
      </c>
      <c r="G20" s="15" t="s">
        <v>33</v>
      </c>
      <c r="H20" s="16">
        <v>205</v>
      </c>
      <c r="I20" s="16">
        <v>140</v>
      </c>
      <c r="J20" s="16">
        <v>97</v>
      </c>
      <c r="K20" s="16">
        <v>130</v>
      </c>
      <c r="L20" s="16">
        <v>105</v>
      </c>
      <c r="M20" s="16">
        <v>80</v>
      </c>
      <c r="N20" s="16">
        <v>1000</v>
      </c>
      <c r="O20" s="16">
        <v>1000</v>
      </c>
      <c r="P20" s="16">
        <v>1000</v>
      </c>
    </row>
    <row r="21" spans="1:17" x14ac:dyDescent="0.25">
      <c r="C21">
        <v>24</v>
      </c>
      <c r="D21" s="2">
        <v>14</v>
      </c>
      <c r="G21" s="15" t="s">
        <v>34</v>
      </c>
      <c r="H21" s="16">
        <v>215</v>
      </c>
      <c r="I21" s="16">
        <v>150</v>
      </c>
      <c r="J21" s="16">
        <v>111</v>
      </c>
      <c r="K21" s="16">
        <v>140</v>
      </c>
      <c r="L21" s="16">
        <v>110</v>
      </c>
      <c r="M21" s="16">
        <v>85</v>
      </c>
      <c r="N21" s="16">
        <v>1000</v>
      </c>
      <c r="O21" s="16">
        <v>1000</v>
      </c>
      <c r="P21" s="16">
        <v>1000</v>
      </c>
    </row>
    <row r="22" spans="1:17" ht="30" x14ac:dyDescent="0.25">
      <c r="C22">
        <v>26</v>
      </c>
      <c r="D22" s="2">
        <v>15</v>
      </c>
      <c r="G22" s="15" t="s">
        <v>35</v>
      </c>
      <c r="H22" s="16">
        <v>1000</v>
      </c>
      <c r="I22" s="16">
        <v>1000</v>
      </c>
      <c r="J22" s="16">
        <v>1000</v>
      </c>
      <c r="K22" s="16">
        <v>145</v>
      </c>
      <c r="L22" s="16">
        <v>115</v>
      </c>
      <c r="M22" s="16">
        <v>90</v>
      </c>
      <c r="N22" s="16">
        <v>1000</v>
      </c>
      <c r="O22" s="16">
        <v>1000</v>
      </c>
      <c r="P22" s="16">
        <v>1000</v>
      </c>
    </row>
    <row r="23" spans="1:17" x14ac:dyDescent="0.25">
      <c r="C23">
        <v>28</v>
      </c>
      <c r="D23" s="2">
        <v>18</v>
      </c>
      <c r="G23" s="15" t="s">
        <v>36</v>
      </c>
      <c r="H23" s="16">
        <v>223</v>
      </c>
      <c r="I23" s="16">
        <v>155</v>
      </c>
      <c r="J23" s="16">
        <v>120</v>
      </c>
      <c r="K23" s="16">
        <v>150</v>
      </c>
      <c r="L23" s="16">
        <v>120</v>
      </c>
      <c r="M23" s="16">
        <v>95</v>
      </c>
      <c r="N23" s="16">
        <v>1000</v>
      </c>
      <c r="O23" s="16">
        <v>1000</v>
      </c>
      <c r="P23" s="16">
        <v>1000</v>
      </c>
    </row>
    <row r="24" spans="1:17" ht="30" x14ac:dyDescent="0.25">
      <c r="C24">
        <v>30</v>
      </c>
      <c r="D24" s="2">
        <v>21</v>
      </c>
      <c r="G24" s="15" t="s">
        <v>37</v>
      </c>
      <c r="H24" s="16">
        <v>230</v>
      </c>
      <c r="I24" s="16">
        <v>160</v>
      </c>
      <c r="J24" s="16">
        <v>126</v>
      </c>
      <c r="K24" s="16">
        <v>160</v>
      </c>
      <c r="L24" s="16">
        <v>130</v>
      </c>
      <c r="M24" s="16">
        <v>100</v>
      </c>
      <c r="N24" s="16">
        <v>1000</v>
      </c>
      <c r="O24" s="16">
        <v>1000</v>
      </c>
      <c r="P24" s="16">
        <v>1000</v>
      </c>
    </row>
    <row r="25" spans="1:17" x14ac:dyDescent="0.25">
      <c r="C25">
        <v>32</v>
      </c>
      <c r="D25" s="2">
        <v>24</v>
      </c>
      <c r="G25" s="17"/>
      <c r="H25" s="15" t="s">
        <v>22</v>
      </c>
      <c r="I25" s="15" t="s">
        <v>23</v>
      </c>
      <c r="J25" s="15" t="s">
        <v>24</v>
      </c>
      <c r="K25" s="15" t="s">
        <v>25</v>
      </c>
      <c r="L25" s="15" t="s">
        <v>26</v>
      </c>
      <c r="M25" s="15" t="s">
        <v>27</v>
      </c>
      <c r="N25" s="15" t="s">
        <v>28</v>
      </c>
      <c r="O25" s="15" t="s">
        <v>29</v>
      </c>
      <c r="P25" s="15" t="s">
        <v>30</v>
      </c>
    </row>
    <row r="26" spans="1:17" ht="30" x14ac:dyDescent="0.25">
      <c r="G26" s="15" t="s">
        <v>76</v>
      </c>
      <c r="H26" s="16">
        <v>1000</v>
      </c>
      <c r="I26" s="16">
        <v>1000</v>
      </c>
      <c r="J26" s="16">
        <v>1000</v>
      </c>
      <c r="K26" s="16">
        <v>1000</v>
      </c>
      <c r="L26" s="16">
        <v>1000</v>
      </c>
      <c r="M26" s="16">
        <v>1000</v>
      </c>
      <c r="N26" s="16">
        <v>35</v>
      </c>
      <c r="O26" s="16">
        <v>25</v>
      </c>
      <c r="P26" s="16">
        <v>15</v>
      </c>
    </row>
    <row r="27" spans="1:17" ht="30" x14ac:dyDescent="0.25">
      <c r="A27" t="s">
        <v>83</v>
      </c>
      <c r="C27" t="s">
        <v>38</v>
      </c>
      <c r="D27" t="s">
        <v>48</v>
      </c>
      <c r="G27" s="15" t="s">
        <v>77</v>
      </c>
      <c r="H27" s="16">
        <v>1000</v>
      </c>
      <c r="I27" s="16">
        <v>1000</v>
      </c>
      <c r="J27" s="16">
        <v>1000</v>
      </c>
      <c r="K27" s="16">
        <v>90</v>
      </c>
      <c r="L27" s="16">
        <v>70</v>
      </c>
      <c r="M27" s="16">
        <v>50</v>
      </c>
      <c r="N27" s="16">
        <v>45</v>
      </c>
      <c r="O27" s="16">
        <v>35</v>
      </c>
      <c r="P27" s="16">
        <v>25</v>
      </c>
    </row>
    <row r="28" spans="1:17" ht="30" x14ac:dyDescent="0.25">
      <c r="C28">
        <v>1</v>
      </c>
      <c r="D28" s="2">
        <v>20</v>
      </c>
      <c r="G28" s="15" t="s">
        <v>78</v>
      </c>
      <c r="H28" s="16">
        <v>135</v>
      </c>
      <c r="I28" s="16">
        <v>105</v>
      </c>
      <c r="J28" s="16">
        <v>60</v>
      </c>
      <c r="K28" s="16">
        <v>100</v>
      </c>
      <c r="L28" s="16">
        <v>80</v>
      </c>
      <c r="M28" s="16">
        <v>60</v>
      </c>
      <c r="N28" s="16">
        <v>55</v>
      </c>
      <c r="O28" s="16">
        <v>45</v>
      </c>
      <c r="P28" s="16">
        <v>35</v>
      </c>
    </row>
    <row r="29" spans="1:17" ht="30" x14ac:dyDescent="0.25">
      <c r="C29">
        <f>C28+1</f>
        <v>2</v>
      </c>
      <c r="D29" s="2">
        <v>18</v>
      </c>
      <c r="G29" s="15" t="s">
        <v>79</v>
      </c>
      <c r="H29" s="16">
        <v>145</v>
      </c>
      <c r="I29" s="16">
        <v>115</v>
      </c>
      <c r="J29" s="16">
        <v>67</v>
      </c>
      <c r="K29" s="16">
        <v>110</v>
      </c>
      <c r="L29" s="16">
        <v>90</v>
      </c>
      <c r="M29" s="16">
        <v>70</v>
      </c>
      <c r="N29" s="16">
        <v>65</v>
      </c>
      <c r="O29" s="16">
        <v>55</v>
      </c>
      <c r="P29" s="16">
        <v>45</v>
      </c>
    </row>
    <row r="30" spans="1:17" ht="30" x14ac:dyDescent="0.25">
      <c r="C30">
        <f t="shared" ref="C30:C93" si="0">C29+1</f>
        <v>3</v>
      </c>
      <c r="D30" s="2">
        <v>16</v>
      </c>
      <c r="G30" s="15" t="s">
        <v>80</v>
      </c>
      <c r="H30" s="16">
        <v>1000</v>
      </c>
      <c r="I30" s="16">
        <v>1000</v>
      </c>
      <c r="J30" s="16">
        <v>1000</v>
      </c>
      <c r="K30" s="16">
        <v>115</v>
      </c>
      <c r="L30" s="16">
        <v>95</v>
      </c>
      <c r="M30" s="16">
        <v>75</v>
      </c>
      <c r="N30" s="16">
        <v>75</v>
      </c>
      <c r="O30" s="16">
        <v>65</v>
      </c>
      <c r="P30" s="16">
        <v>55</v>
      </c>
    </row>
    <row r="31" spans="1:17" ht="30" x14ac:dyDescent="0.25">
      <c r="C31">
        <f t="shared" si="0"/>
        <v>4</v>
      </c>
      <c r="D31" s="2">
        <v>15</v>
      </c>
      <c r="G31" s="15" t="s">
        <v>81</v>
      </c>
      <c r="H31" s="16">
        <v>153</v>
      </c>
      <c r="I31" s="16">
        <v>125</v>
      </c>
      <c r="J31" s="16">
        <v>71</v>
      </c>
      <c r="K31" s="16">
        <v>120</v>
      </c>
      <c r="L31" s="16">
        <v>100</v>
      </c>
      <c r="M31" s="16">
        <v>80</v>
      </c>
      <c r="N31" s="16">
        <v>1000</v>
      </c>
      <c r="O31" s="16">
        <v>1000</v>
      </c>
      <c r="P31" s="16">
        <v>1000</v>
      </c>
    </row>
    <row r="32" spans="1:17" ht="30" x14ac:dyDescent="0.25">
      <c r="C32">
        <f t="shared" si="0"/>
        <v>5</v>
      </c>
      <c r="D32" s="2">
        <v>14</v>
      </c>
      <c r="G32" s="15" t="s">
        <v>82</v>
      </c>
      <c r="H32" s="16">
        <v>158</v>
      </c>
      <c r="I32" s="16">
        <v>130</v>
      </c>
      <c r="J32" s="16">
        <v>75</v>
      </c>
      <c r="K32" s="16">
        <v>130</v>
      </c>
      <c r="L32" s="16">
        <v>110</v>
      </c>
      <c r="M32" s="16">
        <v>90</v>
      </c>
      <c r="N32" s="16">
        <v>1000</v>
      </c>
      <c r="O32" s="16">
        <v>1000</v>
      </c>
      <c r="P32" s="16">
        <v>1000</v>
      </c>
    </row>
    <row r="33" spans="3:16" x14ac:dyDescent="0.25">
      <c r="C33">
        <f t="shared" si="0"/>
        <v>6</v>
      </c>
      <c r="D33" s="2">
        <v>13</v>
      </c>
      <c r="G33" s="19"/>
      <c r="H33" s="18" t="s">
        <v>22</v>
      </c>
      <c r="I33" s="18" t="s">
        <v>23</v>
      </c>
      <c r="J33" s="18" t="s">
        <v>24</v>
      </c>
      <c r="K33" s="18" t="s">
        <v>25</v>
      </c>
      <c r="L33" s="18" t="s">
        <v>26</v>
      </c>
      <c r="M33" s="18" t="s">
        <v>27</v>
      </c>
      <c r="N33" s="18" t="s">
        <v>28</v>
      </c>
      <c r="O33" s="18" t="s">
        <v>29</v>
      </c>
      <c r="P33" s="18" t="s">
        <v>30</v>
      </c>
    </row>
    <row r="34" spans="3:16" ht="30" x14ac:dyDescent="0.25">
      <c r="C34">
        <f t="shared" si="0"/>
        <v>7</v>
      </c>
      <c r="D34" s="2">
        <v>12</v>
      </c>
      <c r="G34" s="18" t="s">
        <v>64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>
        <v>40</v>
      </c>
      <c r="O34" s="19">
        <v>35</v>
      </c>
      <c r="P34" s="19">
        <v>30</v>
      </c>
    </row>
    <row r="35" spans="3:16" ht="30" x14ac:dyDescent="0.25">
      <c r="C35">
        <f t="shared" si="0"/>
        <v>8</v>
      </c>
      <c r="D35" s="2">
        <v>11</v>
      </c>
      <c r="G35" s="18" t="s">
        <v>65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>
        <v>48</v>
      </c>
      <c r="O35" s="19">
        <v>42</v>
      </c>
      <c r="P35" s="19">
        <v>36</v>
      </c>
    </row>
    <row r="36" spans="3:16" ht="30" x14ac:dyDescent="0.25">
      <c r="C36">
        <f t="shared" si="0"/>
        <v>9</v>
      </c>
      <c r="D36" s="2">
        <v>10</v>
      </c>
      <c r="G36" s="18" t="s">
        <v>66</v>
      </c>
      <c r="H36" s="19" t="s">
        <v>13</v>
      </c>
      <c r="I36" s="19" t="s">
        <v>13</v>
      </c>
      <c r="J36" s="19" t="s">
        <v>13</v>
      </c>
      <c r="K36" s="19">
        <v>55</v>
      </c>
      <c r="L36" s="19">
        <v>45</v>
      </c>
      <c r="M36" s="19">
        <v>35</v>
      </c>
      <c r="N36" s="19">
        <v>55</v>
      </c>
      <c r="O36" s="19">
        <v>48</v>
      </c>
      <c r="P36" s="19">
        <v>40</v>
      </c>
    </row>
    <row r="37" spans="3:16" ht="30" x14ac:dyDescent="0.25">
      <c r="C37">
        <f t="shared" si="0"/>
        <v>10</v>
      </c>
      <c r="D37" s="2">
        <v>9</v>
      </c>
      <c r="G37" s="18" t="s">
        <v>67</v>
      </c>
      <c r="H37" s="19">
        <v>57</v>
      </c>
      <c r="I37" s="19">
        <v>40</v>
      </c>
      <c r="J37" s="19">
        <v>33</v>
      </c>
      <c r="K37" s="19">
        <v>60</v>
      </c>
      <c r="L37" s="19">
        <v>49</v>
      </c>
      <c r="M37" s="19">
        <v>39</v>
      </c>
      <c r="N37" s="19">
        <v>61</v>
      </c>
      <c r="O37" s="19">
        <v>51</v>
      </c>
      <c r="P37" s="19">
        <v>42</v>
      </c>
    </row>
    <row r="38" spans="3:16" ht="30" x14ac:dyDescent="0.25">
      <c r="C38">
        <f t="shared" si="0"/>
        <v>11</v>
      </c>
      <c r="D38" s="2">
        <v>8</v>
      </c>
      <c r="G38" s="18" t="s">
        <v>68</v>
      </c>
      <c r="H38" s="19">
        <v>63</v>
      </c>
      <c r="I38" s="19">
        <v>45</v>
      </c>
      <c r="J38" s="19">
        <v>38</v>
      </c>
      <c r="K38" s="19">
        <v>65</v>
      </c>
      <c r="L38" s="19">
        <v>54</v>
      </c>
      <c r="M38" s="19">
        <v>43</v>
      </c>
      <c r="N38" s="19">
        <v>66</v>
      </c>
      <c r="O38" s="19">
        <v>56</v>
      </c>
      <c r="P38" s="19">
        <v>46</v>
      </c>
    </row>
    <row r="39" spans="3:16" ht="30" x14ac:dyDescent="0.25">
      <c r="C39">
        <f t="shared" si="0"/>
        <v>12</v>
      </c>
      <c r="D39" s="2">
        <v>7</v>
      </c>
      <c r="G39" s="18" t="s">
        <v>69</v>
      </c>
      <c r="H39" s="19">
        <v>68</v>
      </c>
      <c r="I39" s="19">
        <v>50</v>
      </c>
      <c r="J39" s="19">
        <v>43</v>
      </c>
      <c r="K39" s="19">
        <v>70</v>
      </c>
      <c r="L39" s="19">
        <v>58</v>
      </c>
      <c r="M39" s="19">
        <v>46</v>
      </c>
      <c r="N39" s="19">
        <v>71</v>
      </c>
      <c r="O39" s="19">
        <v>61</v>
      </c>
      <c r="P39" s="19">
        <v>51</v>
      </c>
    </row>
    <row r="40" spans="3:16" ht="30" x14ac:dyDescent="0.25">
      <c r="C40">
        <f t="shared" si="0"/>
        <v>13</v>
      </c>
      <c r="D40" s="2">
        <v>6</v>
      </c>
      <c r="G40" s="18" t="s">
        <v>70</v>
      </c>
      <c r="H40" s="19" t="s">
        <v>13</v>
      </c>
      <c r="I40" s="19" t="s">
        <v>13</v>
      </c>
      <c r="J40" s="19" t="s">
        <v>13</v>
      </c>
      <c r="K40" s="19">
        <v>72</v>
      </c>
      <c r="L40" s="19">
        <v>60</v>
      </c>
      <c r="M40" s="19">
        <v>48</v>
      </c>
      <c r="N40" s="19">
        <v>74</v>
      </c>
      <c r="O40" s="19">
        <v>64</v>
      </c>
      <c r="P40" s="19">
        <v>54</v>
      </c>
    </row>
    <row r="41" spans="3:16" ht="30" x14ac:dyDescent="0.25">
      <c r="C41">
        <f t="shared" si="0"/>
        <v>14</v>
      </c>
      <c r="D41" s="2">
        <v>5</v>
      </c>
      <c r="G41" s="18" t="s">
        <v>71</v>
      </c>
      <c r="H41" s="19">
        <v>73</v>
      </c>
      <c r="I41" s="19">
        <v>55</v>
      </c>
      <c r="J41" s="19">
        <v>47</v>
      </c>
      <c r="K41" s="19">
        <v>74</v>
      </c>
      <c r="L41" s="19">
        <v>62</v>
      </c>
      <c r="M41" s="19">
        <v>50</v>
      </c>
      <c r="N41" s="19" t="s">
        <v>13</v>
      </c>
      <c r="O41" s="19" t="s">
        <v>13</v>
      </c>
      <c r="P41" s="19" t="s">
        <v>13</v>
      </c>
    </row>
    <row r="42" spans="3:16" ht="30" x14ac:dyDescent="0.25">
      <c r="C42">
        <f t="shared" si="0"/>
        <v>15</v>
      </c>
      <c r="D42" s="2">
        <v>4</v>
      </c>
      <c r="G42" s="18" t="s">
        <v>72</v>
      </c>
      <c r="H42" s="19">
        <v>78</v>
      </c>
      <c r="I42" s="19">
        <v>58</v>
      </c>
      <c r="J42" s="19">
        <v>52</v>
      </c>
      <c r="K42" s="19">
        <v>79</v>
      </c>
      <c r="L42" s="19">
        <v>66</v>
      </c>
      <c r="M42" s="19">
        <v>54</v>
      </c>
      <c r="N42" s="19" t="s">
        <v>13</v>
      </c>
      <c r="O42" s="19" t="s">
        <v>13</v>
      </c>
      <c r="P42" s="19" t="s">
        <v>13</v>
      </c>
    </row>
    <row r="43" spans="3:16" ht="30" x14ac:dyDescent="0.25">
      <c r="C43">
        <f t="shared" si="0"/>
        <v>16</v>
      </c>
      <c r="D43" s="2">
        <v>3</v>
      </c>
      <c r="G43" s="18" t="s">
        <v>73</v>
      </c>
      <c r="H43" s="19" t="s">
        <v>13</v>
      </c>
      <c r="I43" s="19" t="s">
        <v>13</v>
      </c>
      <c r="J43" s="19" t="s">
        <v>13</v>
      </c>
      <c r="K43" s="19">
        <v>83</v>
      </c>
      <c r="L43" s="19">
        <v>69</v>
      </c>
      <c r="M43" s="19">
        <v>56</v>
      </c>
      <c r="N43" s="19" t="s">
        <v>13</v>
      </c>
      <c r="O43" s="19" t="s">
        <v>13</v>
      </c>
      <c r="P43" s="19" t="s">
        <v>13</v>
      </c>
    </row>
    <row r="44" spans="3:16" ht="30" x14ac:dyDescent="0.25">
      <c r="C44">
        <f t="shared" si="0"/>
        <v>17</v>
      </c>
      <c r="D44" s="2">
        <v>2</v>
      </c>
      <c r="G44" s="18" t="s">
        <v>74</v>
      </c>
      <c r="H44" s="19">
        <v>82</v>
      </c>
      <c r="I44" s="19">
        <v>60</v>
      </c>
      <c r="J44" s="19">
        <v>55</v>
      </c>
      <c r="K44" s="19">
        <v>86</v>
      </c>
      <c r="L44" s="19">
        <v>72</v>
      </c>
      <c r="M44" s="19">
        <v>58</v>
      </c>
      <c r="N44" s="19" t="s">
        <v>13</v>
      </c>
      <c r="O44" s="19" t="s">
        <v>13</v>
      </c>
      <c r="P44" s="19" t="s">
        <v>13</v>
      </c>
    </row>
    <row r="45" spans="3:16" ht="30" x14ac:dyDescent="0.25">
      <c r="C45">
        <f t="shared" si="0"/>
        <v>18</v>
      </c>
      <c r="D45" s="2">
        <v>1</v>
      </c>
      <c r="G45" s="18" t="s">
        <v>75</v>
      </c>
      <c r="H45" s="19">
        <v>84</v>
      </c>
      <c r="I45" s="19">
        <v>62</v>
      </c>
      <c r="J45" s="19">
        <v>58</v>
      </c>
      <c r="K45" s="19">
        <v>90</v>
      </c>
      <c r="L45" s="19">
        <v>75</v>
      </c>
      <c r="M45" s="19">
        <v>60</v>
      </c>
      <c r="N45" s="19" t="s">
        <v>13</v>
      </c>
      <c r="O45" s="19" t="s">
        <v>13</v>
      </c>
      <c r="P45" s="19" t="s">
        <v>13</v>
      </c>
    </row>
    <row r="46" spans="3:16" x14ac:dyDescent="0.25">
      <c r="C46">
        <f t="shared" si="0"/>
        <v>19</v>
      </c>
      <c r="D46" s="2">
        <v>0</v>
      </c>
    </row>
    <row r="47" spans="3:16" x14ac:dyDescent="0.25">
      <c r="C47">
        <f t="shared" si="0"/>
        <v>20</v>
      </c>
      <c r="D47" s="2">
        <v>0</v>
      </c>
    </row>
    <row r="48" spans="3:16" x14ac:dyDescent="0.25">
      <c r="C48">
        <f t="shared" si="0"/>
        <v>21</v>
      </c>
      <c r="D48" s="2">
        <v>0</v>
      </c>
    </row>
    <row r="49" spans="3:4" x14ac:dyDescent="0.25">
      <c r="C49">
        <f t="shared" si="0"/>
        <v>22</v>
      </c>
      <c r="D49" s="2">
        <v>0</v>
      </c>
    </row>
    <row r="50" spans="3:4" x14ac:dyDescent="0.25">
      <c r="C50">
        <f t="shared" si="0"/>
        <v>23</v>
      </c>
      <c r="D50" s="2">
        <v>0</v>
      </c>
    </row>
    <row r="51" spans="3:4" x14ac:dyDescent="0.25">
      <c r="C51">
        <f t="shared" si="0"/>
        <v>24</v>
      </c>
      <c r="D51" s="2">
        <v>0</v>
      </c>
    </row>
    <row r="52" spans="3:4" x14ac:dyDescent="0.25">
      <c r="C52">
        <f t="shared" si="0"/>
        <v>25</v>
      </c>
      <c r="D52" s="2">
        <v>0</v>
      </c>
    </row>
    <row r="53" spans="3:4" x14ac:dyDescent="0.25">
      <c r="C53">
        <f t="shared" si="0"/>
        <v>26</v>
      </c>
      <c r="D53" s="2">
        <v>0</v>
      </c>
    </row>
    <row r="54" spans="3:4" x14ac:dyDescent="0.25">
      <c r="C54">
        <f t="shared" si="0"/>
        <v>27</v>
      </c>
      <c r="D54" s="2">
        <v>0</v>
      </c>
    </row>
    <row r="55" spans="3:4" x14ac:dyDescent="0.25">
      <c r="C55">
        <f t="shared" si="0"/>
        <v>28</v>
      </c>
      <c r="D55" s="2">
        <v>0</v>
      </c>
    </row>
    <row r="56" spans="3:4" x14ac:dyDescent="0.25">
      <c r="C56">
        <f t="shared" si="0"/>
        <v>29</v>
      </c>
      <c r="D56" s="2">
        <v>0</v>
      </c>
    </row>
    <row r="57" spans="3:4" x14ac:dyDescent="0.25">
      <c r="C57">
        <f t="shared" si="0"/>
        <v>30</v>
      </c>
      <c r="D57" s="2">
        <v>0</v>
      </c>
    </row>
    <row r="58" spans="3:4" x14ac:dyDescent="0.25">
      <c r="C58">
        <f t="shared" si="0"/>
        <v>31</v>
      </c>
      <c r="D58" s="2">
        <v>0</v>
      </c>
    </row>
    <row r="59" spans="3:4" x14ac:dyDescent="0.25">
      <c r="C59">
        <f t="shared" si="0"/>
        <v>32</v>
      </c>
      <c r="D59" s="2">
        <v>0</v>
      </c>
    </row>
    <row r="60" spans="3:4" x14ac:dyDescent="0.25">
      <c r="C60">
        <f t="shared" si="0"/>
        <v>33</v>
      </c>
      <c r="D60" s="2">
        <v>0</v>
      </c>
    </row>
    <row r="61" spans="3:4" x14ac:dyDescent="0.25">
      <c r="C61">
        <f t="shared" si="0"/>
        <v>34</v>
      </c>
      <c r="D61" s="2">
        <v>0</v>
      </c>
    </row>
    <row r="62" spans="3:4" x14ac:dyDescent="0.25">
      <c r="C62">
        <f t="shared" si="0"/>
        <v>35</v>
      </c>
      <c r="D62" s="2">
        <v>0</v>
      </c>
    </row>
    <row r="63" spans="3:4" x14ac:dyDescent="0.25">
      <c r="C63">
        <f t="shared" si="0"/>
        <v>36</v>
      </c>
      <c r="D63" s="2">
        <v>0</v>
      </c>
    </row>
    <row r="64" spans="3:4" x14ac:dyDescent="0.25">
      <c r="C64">
        <f t="shared" si="0"/>
        <v>37</v>
      </c>
      <c r="D64" s="2">
        <v>0</v>
      </c>
    </row>
    <row r="65" spans="3:4" x14ac:dyDescent="0.25">
      <c r="C65">
        <f t="shared" si="0"/>
        <v>38</v>
      </c>
      <c r="D65" s="2">
        <v>0</v>
      </c>
    </row>
    <row r="66" spans="3:4" x14ac:dyDescent="0.25">
      <c r="C66">
        <f t="shared" si="0"/>
        <v>39</v>
      </c>
      <c r="D66" s="2">
        <v>0</v>
      </c>
    </row>
    <row r="67" spans="3:4" x14ac:dyDescent="0.25">
      <c r="C67">
        <f t="shared" si="0"/>
        <v>40</v>
      </c>
      <c r="D67" s="2">
        <v>0</v>
      </c>
    </row>
    <row r="68" spans="3:4" x14ac:dyDescent="0.25">
      <c r="C68">
        <f t="shared" si="0"/>
        <v>41</v>
      </c>
      <c r="D68" s="2">
        <v>0</v>
      </c>
    </row>
    <row r="69" spans="3:4" x14ac:dyDescent="0.25">
      <c r="C69">
        <f t="shared" si="0"/>
        <v>42</v>
      </c>
      <c r="D69" s="2">
        <v>0</v>
      </c>
    </row>
    <row r="70" spans="3:4" x14ac:dyDescent="0.25">
      <c r="C70">
        <f t="shared" si="0"/>
        <v>43</v>
      </c>
      <c r="D70" s="2">
        <v>0</v>
      </c>
    </row>
    <row r="71" spans="3:4" x14ac:dyDescent="0.25">
      <c r="C71">
        <f t="shared" si="0"/>
        <v>44</v>
      </c>
      <c r="D71" s="2">
        <v>0</v>
      </c>
    </row>
    <row r="72" spans="3:4" x14ac:dyDescent="0.25">
      <c r="C72">
        <f t="shared" si="0"/>
        <v>45</v>
      </c>
      <c r="D72" s="2">
        <v>0</v>
      </c>
    </row>
    <row r="73" spans="3:4" x14ac:dyDescent="0.25">
      <c r="C73">
        <f t="shared" si="0"/>
        <v>46</v>
      </c>
      <c r="D73" s="2">
        <v>0</v>
      </c>
    </row>
    <row r="74" spans="3:4" x14ac:dyDescent="0.25">
      <c r="C74">
        <f t="shared" si="0"/>
        <v>47</v>
      </c>
      <c r="D74" s="2">
        <v>0</v>
      </c>
    </row>
    <row r="75" spans="3:4" x14ac:dyDescent="0.25">
      <c r="C75">
        <f t="shared" si="0"/>
        <v>48</v>
      </c>
      <c r="D75" s="2">
        <v>0</v>
      </c>
    </row>
    <row r="76" spans="3:4" x14ac:dyDescent="0.25">
      <c r="C76">
        <f t="shared" si="0"/>
        <v>49</v>
      </c>
      <c r="D76" s="2">
        <v>0</v>
      </c>
    </row>
    <row r="77" spans="3:4" x14ac:dyDescent="0.25">
      <c r="C77">
        <f t="shared" si="0"/>
        <v>50</v>
      </c>
      <c r="D77" s="2">
        <v>0</v>
      </c>
    </row>
    <row r="78" spans="3:4" x14ac:dyDescent="0.25">
      <c r="C78">
        <f t="shared" si="0"/>
        <v>51</v>
      </c>
      <c r="D78" s="2">
        <v>0</v>
      </c>
    </row>
    <row r="79" spans="3:4" x14ac:dyDescent="0.25">
      <c r="C79">
        <f t="shared" si="0"/>
        <v>52</v>
      </c>
      <c r="D79" s="2">
        <v>0</v>
      </c>
    </row>
    <row r="80" spans="3:4" x14ac:dyDescent="0.25">
      <c r="C80">
        <f t="shared" si="0"/>
        <v>53</v>
      </c>
      <c r="D80" s="2">
        <v>0</v>
      </c>
    </row>
    <row r="81" spans="3:4" x14ac:dyDescent="0.25">
      <c r="C81">
        <f t="shared" si="0"/>
        <v>54</v>
      </c>
      <c r="D81" s="2">
        <v>0</v>
      </c>
    </row>
    <row r="82" spans="3:4" x14ac:dyDescent="0.25">
      <c r="C82">
        <f t="shared" si="0"/>
        <v>55</v>
      </c>
      <c r="D82" s="2">
        <v>0</v>
      </c>
    </row>
    <row r="83" spans="3:4" x14ac:dyDescent="0.25">
      <c r="C83">
        <f t="shared" si="0"/>
        <v>56</v>
      </c>
      <c r="D83" s="2">
        <v>0</v>
      </c>
    </row>
    <row r="84" spans="3:4" x14ac:dyDescent="0.25">
      <c r="C84">
        <f t="shared" si="0"/>
        <v>57</v>
      </c>
      <c r="D84" s="2">
        <v>0</v>
      </c>
    </row>
    <row r="85" spans="3:4" x14ac:dyDescent="0.25">
      <c r="C85">
        <f t="shared" si="0"/>
        <v>58</v>
      </c>
      <c r="D85" s="2">
        <v>0</v>
      </c>
    </row>
    <row r="86" spans="3:4" x14ac:dyDescent="0.25">
      <c r="C86">
        <f t="shared" si="0"/>
        <v>59</v>
      </c>
      <c r="D86" s="2">
        <v>0</v>
      </c>
    </row>
    <row r="87" spans="3:4" x14ac:dyDescent="0.25">
      <c r="C87">
        <f t="shared" si="0"/>
        <v>60</v>
      </c>
      <c r="D87" s="2">
        <v>0</v>
      </c>
    </row>
    <row r="88" spans="3:4" x14ac:dyDescent="0.25">
      <c r="C88">
        <f t="shared" si="0"/>
        <v>61</v>
      </c>
      <c r="D88" s="2">
        <v>0</v>
      </c>
    </row>
    <row r="89" spans="3:4" x14ac:dyDescent="0.25">
      <c r="C89">
        <f t="shared" si="0"/>
        <v>62</v>
      </c>
      <c r="D89" s="2">
        <v>0</v>
      </c>
    </row>
    <row r="90" spans="3:4" x14ac:dyDescent="0.25">
      <c r="C90">
        <f t="shared" si="0"/>
        <v>63</v>
      </c>
      <c r="D90" s="2">
        <v>0</v>
      </c>
    </row>
    <row r="91" spans="3:4" x14ac:dyDescent="0.25">
      <c r="C91">
        <f t="shared" si="0"/>
        <v>64</v>
      </c>
      <c r="D91" s="2">
        <v>0</v>
      </c>
    </row>
    <row r="92" spans="3:4" x14ac:dyDescent="0.25">
      <c r="C92">
        <f t="shared" si="0"/>
        <v>65</v>
      </c>
      <c r="D92" s="2">
        <v>0</v>
      </c>
    </row>
    <row r="93" spans="3:4" x14ac:dyDescent="0.25">
      <c r="C93">
        <f t="shared" si="0"/>
        <v>66</v>
      </c>
      <c r="D93" s="2">
        <v>0</v>
      </c>
    </row>
    <row r="94" spans="3:4" x14ac:dyDescent="0.25">
      <c r="C94">
        <f t="shared" ref="C94" si="1">C93+1</f>
        <v>67</v>
      </c>
      <c r="D94" s="2">
        <v>0</v>
      </c>
    </row>
  </sheetData>
  <mergeCells count="4">
    <mergeCell ref="G11:G12"/>
    <mergeCell ref="H11:J11"/>
    <mergeCell ref="K11:M11"/>
    <mergeCell ref="N11:P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D10" sqref="D10"/>
    </sheetView>
  </sheetViews>
  <sheetFormatPr defaultRowHeight="15" x14ac:dyDescent="0.25"/>
  <cols>
    <col min="1" max="1" width="11.140625" bestFit="1" customWidth="1"/>
    <col min="3" max="3" width="27.140625" customWidth="1"/>
    <col min="4" max="5" width="11" customWidth="1"/>
    <col min="6" max="6" width="15.7109375" customWidth="1"/>
    <col min="9" max="9" width="11.85546875" customWidth="1"/>
    <col min="10" max="10" width="11.42578125" customWidth="1"/>
  </cols>
  <sheetData>
    <row r="1" spans="1:10" ht="18.75" x14ac:dyDescent="0.25">
      <c r="C1" s="31" t="s">
        <v>41</v>
      </c>
      <c r="D1" s="31" t="s">
        <v>42</v>
      </c>
      <c r="E1" s="31" t="s">
        <v>43</v>
      </c>
      <c r="F1" s="31" t="s">
        <v>7</v>
      </c>
      <c r="G1" s="31" t="s">
        <v>44</v>
      </c>
      <c r="H1" s="31" t="s">
        <v>8</v>
      </c>
      <c r="I1" s="31" t="s">
        <v>45</v>
      </c>
      <c r="J1" s="31" t="s">
        <v>46</v>
      </c>
    </row>
    <row r="2" spans="1:10" ht="18.75" customHeight="1" x14ac:dyDescent="0.25"/>
    <row r="3" spans="1:10" ht="18.75" customHeight="1" x14ac:dyDescent="0.25">
      <c r="A3" s="80">
        <v>1</v>
      </c>
      <c r="B3" s="74">
        <v>1</v>
      </c>
      <c r="C3" s="28" t="s">
        <v>153</v>
      </c>
      <c r="D3" s="29">
        <v>2008</v>
      </c>
      <c r="E3" s="29"/>
      <c r="F3" s="30" t="s">
        <v>86</v>
      </c>
      <c r="G3" s="29">
        <v>22</v>
      </c>
      <c r="H3" s="29">
        <v>4</v>
      </c>
      <c r="I3" s="27"/>
      <c r="J3" s="27"/>
    </row>
    <row r="4" spans="1:10" ht="18.75" customHeight="1" x14ac:dyDescent="0.25">
      <c r="A4" s="80"/>
      <c r="B4" s="74">
        <v>2</v>
      </c>
      <c r="C4" s="28" t="s">
        <v>158</v>
      </c>
      <c r="D4" s="29">
        <v>2008</v>
      </c>
      <c r="E4" s="29"/>
      <c r="F4" s="30" t="s">
        <v>86</v>
      </c>
      <c r="G4" s="29">
        <v>23.5</v>
      </c>
      <c r="H4" s="29">
        <v>4</v>
      </c>
      <c r="I4" s="27"/>
      <c r="J4" s="27"/>
    </row>
    <row r="5" spans="1:10" ht="18.75" customHeight="1" x14ac:dyDescent="0.25">
      <c r="A5" s="80"/>
      <c r="B5" s="74">
        <v>3</v>
      </c>
      <c r="C5" s="28" t="s">
        <v>90</v>
      </c>
      <c r="D5" s="29">
        <v>2008</v>
      </c>
      <c r="E5" s="29"/>
      <c r="F5" s="30" t="s">
        <v>86</v>
      </c>
      <c r="G5" s="29">
        <v>23.5</v>
      </c>
      <c r="H5" s="29">
        <v>8</v>
      </c>
      <c r="I5" s="27"/>
      <c r="J5" s="27"/>
    </row>
    <row r="6" spans="1:10" ht="18.75" customHeight="1" x14ac:dyDescent="0.25">
      <c r="A6" s="80"/>
      <c r="B6" s="74">
        <v>4</v>
      </c>
      <c r="C6" s="28" t="s">
        <v>89</v>
      </c>
      <c r="D6" s="29">
        <v>2006</v>
      </c>
      <c r="E6" s="29"/>
      <c r="F6" s="30" t="s">
        <v>88</v>
      </c>
      <c r="G6" s="29">
        <v>32</v>
      </c>
      <c r="H6" s="29">
        <v>6</v>
      </c>
      <c r="I6" s="27"/>
      <c r="J6" s="27"/>
    </row>
    <row r="7" spans="1:10" ht="18.75" customHeight="1" x14ac:dyDescent="0.25">
      <c r="A7" s="80"/>
      <c r="B7" s="74">
        <v>5</v>
      </c>
      <c r="C7" s="28" t="s">
        <v>152</v>
      </c>
      <c r="D7" s="29">
        <v>2008</v>
      </c>
      <c r="E7" s="29"/>
      <c r="F7" s="30" t="s">
        <v>86</v>
      </c>
      <c r="G7" s="29">
        <v>32</v>
      </c>
      <c r="H7" s="29">
        <v>6</v>
      </c>
      <c r="I7" s="27"/>
      <c r="J7" s="27"/>
    </row>
    <row r="8" spans="1:10" ht="18.75" customHeight="1" x14ac:dyDescent="0.25">
      <c r="A8" s="80">
        <v>2</v>
      </c>
      <c r="B8" s="74">
        <v>1</v>
      </c>
      <c r="C8" s="28" t="s">
        <v>93</v>
      </c>
      <c r="D8" s="29">
        <v>2006</v>
      </c>
      <c r="E8" s="29"/>
      <c r="F8" s="30" t="s">
        <v>88</v>
      </c>
      <c r="G8" s="29">
        <v>32.5</v>
      </c>
      <c r="H8" s="29">
        <v>6</v>
      </c>
      <c r="I8" s="27"/>
      <c r="J8" s="27"/>
    </row>
    <row r="9" spans="1:10" ht="18.75" customHeight="1" x14ac:dyDescent="0.25">
      <c r="A9" s="80"/>
      <c r="B9" s="74">
        <v>2</v>
      </c>
      <c r="C9" s="28" t="s">
        <v>157</v>
      </c>
      <c r="D9" s="29">
        <v>2008</v>
      </c>
      <c r="E9" s="29"/>
      <c r="F9" s="30" t="s">
        <v>86</v>
      </c>
      <c r="G9" s="29">
        <v>32.6</v>
      </c>
      <c r="H9" s="29">
        <v>4</v>
      </c>
      <c r="I9" s="27"/>
      <c r="J9" s="27"/>
    </row>
    <row r="10" spans="1:10" ht="18.75" customHeight="1" x14ac:dyDescent="0.25">
      <c r="A10" s="80"/>
      <c r="B10" s="74">
        <v>3</v>
      </c>
      <c r="C10" s="28" t="s">
        <v>87</v>
      </c>
      <c r="D10" s="29">
        <v>2010</v>
      </c>
      <c r="E10" s="29"/>
      <c r="F10" s="30" t="s">
        <v>88</v>
      </c>
      <c r="G10" s="29">
        <v>35</v>
      </c>
      <c r="H10" s="29">
        <v>6</v>
      </c>
      <c r="I10" s="27"/>
      <c r="J10" s="27"/>
    </row>
    <row r="11" spans="1:10" ht="18.75" customHeight="1" x14ac:dyDescent="0.25">
      <c r="A11" s="80"/>
      <c r="B11" s="74">
        <v>4</v>
      </c>
      <c r="C11" s="28" t="s">
        <v>154</v>
      </c>
      <c r="D11" s="29">
        <v>2004</v>
      </c>
      <c r="E11" s="29"/>
      <c r="F11" s="30" t="s">
        <v>86</v>
      </c>
      <c r="G11" s="29">
        <v>36</v>
      </c>
      <c r="H11" s="29">
        <v>6</v>
      </c>
      <c r="I11" s="27"/>
      <c r="J11" s="27"/>
    </row>
    <row r="12" spans="1:10" ht="18.75" customHeight="1" x14ac:dyDescent="0.25">
      <c r="A12" s="80"/>
      <c r="B12" s="74">
        <v>5</v>
      </c>
      <c r="C12" s="28" t="s">
        <v>92</v>
      </c>
      <c r="D12" s="29">
        <v>2007</v>
      </c>
      <c r="E12" s="29"/>
      <c r="F12" s="30" t="s">
        <v>88</v>
      </c>
      <c r="G12" s="29">
        <v>36.5</v>
      </c>
      <c r="H12" s="29">
        <v>8</v>
      </c>
      <c r="I12" s="27"/>
      <c r="J12" s="27"/>
    </row>
    <row r="13" spans="1:10" ht="18.75" customHeight="1" x14ac:dyDescent="0.25">
      <c r="A13" s="80">
        <v>3</v>
      </c>
      <c r="B13" s="74">
        <v>1</v>
      </c>
      <c r="C13" s="28" t="s">
        <v>155</v>
      </c>
      <c r="D13" s="29">
        <v>2005</v>
      </c>
      <c r="E13" s="29"/>
      <c r="F13" s="30" t="s">
        <v>86</v>
      </c>
      <c r="G13" s="29">
        <v>37.4</v>
      </c>
      <c r="H13" s="29">
        <v>8</v>
      </c>
      <c r="I13" s="27"/>
      <c r="J13" s="27"/>
    </row>
    <row r="14" spans="1:10" ht="18.75" customHeight="1" x14ac:dyDescent="0.25">
      <c r="A14" s="80"/>
      <c r="B14" s="74">
        <v>2</v>
      </c>
      <c r="C14" s="28" t="s">
        <v>91</v>
      </c>
      <c r="D14" s="29">
        <v>2007</v>
      </c>
      <c r="E14" s="29"/>
      <c r="F14" s="30" t="s">
        <v>86</v>
      </c>
      <c r="G14" s="29">
        <v>39</v>
      </c>
      <c r="H14" s="29">
        <v>6</v>
      </c>
      <c r="I14" s="27"/>
      <c r="J14" s="27"/>
    </row>
    <row r="15" spans="1:10" ht="18.75" customHeight="1" x14ac:dyDescent="0.25">
      <c r="A15" s="80"/>
      <c r="B15" s="74">
        <v>3</v>
      </c>
      <c r="C15" s="28" t="s">
        <v>136</v>
      </c>
      <c r="D15" s="29">
        <v>2004</v>
      </c>
      <c r="E15" s="29"/>
      <c r="F15" s="30" t="s">
        <v>88</v>
      </c>
      <c r="G15" s="29">
        <v>40</v>
      </c>
      <c r="H15" s="29">
        <v>8</v>
      </c>
      <c r="I15" s="27"/>
      <c r="J15" s="27"/>
    </row>
    <row r="16" spans="1:10" ht="18.75" customHeight="1" x14ac:dyDescent="0.25">
      <c r="A16" s="80"/>
      <c r="B16" s="74">
        <v>4</v>
      </c>
      <c r="C16" s="28" t="s">
        <v>133</v>
      </c>
      <c r="D16" s="29">
        <v>2004</v>
      </c>
      <c r="E16" s="29"/>
      <c r="F16" s="30" t="s">
        <v>88</v>
      </c>
      <c r="G16" s="29">
        <v>45</v>
      </c>
      <c r="H16" s="29">
        <v>8</v>
      </c>
      <c r="I16" s="27"/>
      <c r="J16" s="27"/>
    </row>
    <row r="17" spans="1:10" ht="18.75" customHeight="1" x14ac:dyDescent="0.25">
      <c r="A17" s="80"/>
      <c r="B17" s="74">
        <v>5</v>
      </c>
      <c r="C17" s="28" t="s">
        <v>106</v>
      </c>
      <c r="D17" s="29">
        <v>2003</v>
      </c>
      <c r="E17" s="29"/>
      <c r="F17" s="30" t="s">
        <v>88</v>
      </c>
      <c r="G17" s="29">
        <v>51.5</v>
      </c>
      <c r="H17" s="29">
        <v>16</v>
      </c>
      <c r="I17" s="27"/>
      <c r="J17" s="27"/>
    </row>
    <row r="18" spans="1:10" ht="18.75" customHeight="1" x14ac:dyDescent="0.25">
      <c r="A18" s="80">
        <v>4</v>
      </c>
      <c r="B18" s="74">
        <v>1</v>
      </c>
      <c r="C18" s="28" t="s">
        <v>110</v>
      </c>
      <c r="D18" s="29">
        <v>2002</v>
      </c>
      <c r="E18" s="29"/>
      <c r="F18" s="30" t="s">
        <v>88</v>
      </c>
      <c r="G18" s="29">
        <v>52</v>
      </c>
      <c r="H18" s="29">
        <v>12</v>
      </c>
      <c r="I18" s="27"/>
      <c r="J18" s="27"/>
    </row>
    <row r="19" spans="1:10" ht="18.75" customHeight="1" x14ac:dyDescent="0.25">
      <c r="A19" s="80"/>
      <c r="B19" s="74">
        <v>2</v>
      </c>
      <c r="C19" s="73" t="s">
        <v>108</v>
      </c>
      <c r="D19" s="29">
        <v>2002</v>
      </c>
      <c r="E19" s="29"/>
      <c r="F19" s="30" t="s">
        <v>88</v>
      </c>
      <c r="G19" s="29">
        <v>53</v>
      </c>
      <c r="H19" s="29">
        <v>16</v>
      </c>
      <c r="I19" s="27"/>
      <c r="J19" s="27"/>
    </row>
    <row r="20" spans="1:10" ht="18.75" customHeight="1" x14ac:dyDescent="0.25">
      <c r="A20" s="80"/>
      <c r="B20" s="74">
        <v>3</v>
      </c>
      <c r="C20" s="73" t="s">
        <v>141</v>
      </c>
      <c r="D20" s="29">
        <v>2004</v>
      </c>
      <c r="E20" s="29"/>
      <c r="F20" s="30" t="s">
        <v>88</v>
      </c>
      <c r="G20" s="29">
        <v>53</v>
      </c>
      <c r="H20" s="29">
        <v>16</v>
      </c>
      <c r="I20" s="27"/>
      <c r="J20" s="27"/>
    </row>
    <row r="21" spans="1:10" ht="18.75" customHeight="1" x14ac:dyDescent="0.25">
      <c r="A21" s="80"/>
      <c r="B21" s="74">
        <v>4</v>
      </c>
      <c r="C21" s="28" t="s">
        <v>148</v>
      </c>
      <c r="D21" s="29">
        <v>2003</v>
      </c>
      <c r="E21" s="29"/>
      <c r="F21" s="30" t="s">
        <v>88</v>
      </c>
      <c r="G21" s="29">
        <v>55</v>
      </c>
      <c r="H21" s="29">
        <v>12</v>
      </c>
      <c r="I21" s="27"/>
      <c r="J21" s="27"/>
    </row>
    <row r="22" spans="1:10" ht="18.75" customHeight="1" x14ac:dyDescent="0.25">
      <c r="A22" s="80"/>
      <c r="B22" s="74">
        <v>5</v>
      </c>
      <c r="C22" s="28" t="s">
        <v>144</v>
      </c>
      <c r="D22" s="29">
        <v>2003</v>
      </c>
      <c r="E22" s="29"/>
      <c r="F22" s="30" t="s">
        <v>88</v>
      </c>
      <c r="G22" s="29">
        <v>55.5</v>
      </c>
      <c r="H22" s="29">
        <v>12</v>
      </c>
      <c r="I22" s="27"/>
      <c r="J22" s="27"/>
    </row>
    <row r="23" spans="1:10" ht="18.75" customHeight="1" x14ac:dyDescent="0.25">
      <c r="A23" s="80">
        <v>5</v>
      </c>
      <c r="B23" s="74">
        <v>1</v>
      </c>
      <c r="C23" s="28" t="s">
        <v>145</v>
      </c>
      <c r="D23" s="29">
        <v>2002</v>
      </c>
      <c r="E23" s="29"/>
      <c r="F23" s="30" t="s">
        <v>88</v>
      </c>
      <c r="G23" s="29">
        <v>55.5</v>
      </c>
      <c r="H23" s="29">
        <v>12</v>
      </c>
      <c r="I23" s="27"/>
      <c r="J23" s="27"/>
    </row>
    <row r="24" spans="1:10" ht="18.75" customHeight="1" x14ac:dyDescent="0.25">
      <c r="A24" s="80"/>
      <c r="B24" s="74">
        <v>2</v>
      </c>
      <c r="C24" s="28" t="s">
        <v>137</v>
      </c>
      <c r="D24" s="29">
        <v>2009</v>
      </c>
      <c r="E24" s="29"/>
      <c r="F24" s="30" t="s">
        <v>88</v>
      </c>
      <c r="G24" s="29">
        <v>57.5</v>
      </c>
      <c r="H24" s="29">
        <v>6</v>
      </c>
      <c r="I24" s="27"/>
      <c r="J24" s="27"/>
    </row>
    <row r="25" spans="1:10" ht="18.75" customHeight="1" x14ac:dyDescent="0.25">
      <c r="A25" s="80"/>
      <c r="B25" s="74">
        <v>3</v>
      </c>
      <c r="C25" s="28" t="s">
        <v>149</v>
      </c>
      <c r="D25" s="29">
        <v>2004</v>
      </c>
      <c r="E25" s="29"/>
      <c r="F25" s="30" t="s">
        <v>88</v>
      </c>
      <c r="G25" s="29">
        <v>60.5</v>
      </c>
      <c r="H25" s="29">
        <v>12</v>
      </c>
      <c r="I25" s="27"/>
      <c r="J25" s="27"/>
    </row>
    <row r="26" spans="1:10" ht="18.75" customHeight="1" x14ac:dyDescent="0.25">
      <c r="A26" s="80"/>
      <c r="B26" s="74">
        <v>4</v>
      </c>
      <c r="C26" s="28" t="s">
        <v>139</v>
      </c>
      <c r="D26" s="29">
        <v>2005</v>
      </c>
      <c r="E26" s="29"/>
      <c r="F26" s="30" t="s">
        <v>88</v>
      </c>
      <c r="G26" s="29">
        <v>61.5</v>
      </c>
      <c r="H26" s="29">
        <v>16</v>
      </c>
      <c r="I26" s="27"/>
      <c r="J26" s="27"/>
    </row>
    <row r="27" spans="1:10" ht="18.75" customHeight="1" x14ac:dyDescent="0.25">
      <c r="A27" s="80"/>
      <c r="B27" s="74">
        <v>5</v>
      </c>
      <c r="C27" s="28" t="s">
        <v>99</v>
      </c>
      <c r="D27" s="29">
        <v>2005</v>
      </c>
      <c r="E27" s="29"/>
      <c r="F27" s="30" t="s">
        <v>86</v>
      </c>
      <c r="G27" s="29">
        <v>61.5</v>
      </c>
      <c r="H27" s="29">
        <v>12</v>
      </c>
      <c r="I27" s="27"/>
      <c r="J27" s="27"/>
    </row>
    <row r="28" spans="1:10" ht="18.75" customHeight="1" x14ac:dyDescent="0.25">
      <c r="A28" s="80">
        <v>6</v>
      </c>
      <c r="B28" s="74">
        <v>1</v>
      </c>
      <c r="C28" s="28" t="s">
        <v>98</v>
      </c>
      <c r="D28" s="29">
        <v>2006</v>
      </c>
      <c r="E28" s="29"/>
      <c r="F28" s="30" t="s">
        <v>88</v>
      </c>
      <c r="G28" s="29">
        <v>64</v>
      </c>
      <c r="H28" s="29">
        <v>16</v>
      </c>
      <c r="I28" s="27"/>
      <c r="J28" s="27"/>
    </row>
    <row r="29" spans="1:10" ht="18.75" customHeight="1" x14ac:dyDescent="0.25">
      <c r="A29" s="80"/>
      <c r="B29" s="74">
        <v>2</v>
      </c>
      <c r="C29" s="28" t="s">
        <v>159</v>
      </c>
      <c r="D29" s="29">
        <v>2001</v>
      </c>
      <c r="E29" s="29"/>
      <c r="F29" s="30" t="s">
        <v>88</v>
      </c>
      <c r="G29" s="29">
        <v>64</v>
      </c>
      <c r="H29" s="29">
        <v>24</v>
      </c>
      <c r="I29" s="27"/>
      <c r="J29" s="27"/>
    </row>
    <row r="30" spans="1:10" ht="18.75" customHeight="1" x14ac:dyDescent="0.25">
      <c r="A30" s="80"/>
      <c r="B30" s="74">
        <v>3</v>
      </c>
      <c r="C30" s="28" t="s">
        <v>111</v>
      </c>
      <c r="D30" s="29">
        <v>2002</v>
      </c>
      <c r="E30" s="29"/>
      <c r="F30" s="30" t="s">
        <v>86</v>
      </c>
      <c r="G30" s="29">
        <v>67</v>
      </c>
      <c r="H30" s="29">
        <v>16</v>
      </c>
      <c r="I30" s="27"/>
      <c r="J30" s="27"/>
    </row>
    <row r="31" spans="1:10" ht="18.75" customHeight="1" x14ac:dyDescent="0.25">
      <c r="A31" s="80"/>
      <c r="B31" s="74">
        <v>4</v>
      </c>
      <c r="C31" s="28" t="s">
        <v>134</v>
      </c>
      <c r="D31" s="29">
        <v>2006</v>
      </c>
      <c r="E31" s="29"/>
      <c r="F31" s="30" t="s">
        <v>88</v>
      </c>
      <c r="G31" s="29">
        <v>68</v>
      </c>
      <c r="H31" s="29">
        <v>8</v>
      </c>
      <c r="I31" s="27"/>
      <c r="J31" s="27"/>
    </row>
    <row r="32" spans="1:10" ht="18.75" customHeight="1" x14ac:dyDescent="0.25">
      <c r="A32" s="80"/>
      <c r="B32" s="74">
        <v>5</v>
      </c>
      <c r="C32" s="28" t="s">
        <v>151</v>
      </c>
      <c r="D32" s="29">
        <v>2004</v>
      </c>
      <c r="E32" s="29"/>
      <c r="F32" s="30" t="s">
        <v>88</v>
      </c>
      <c r="G32" s="29">
        <v>70</v>
      </c>
      <c r="H32" s="29">
        <v>16</v>
      </c>
      <c r="I32" s="27"/>
      <c r="J32" s="27"/>
    </row>
    <row r="33" spans="1:11" ht="18.75" customHeight="1" x14ac:dyDescent="0.25">
      <c r="A33" s="80">
        <v>7</v>
      </c>
      <c r="B33" s="74">
        <v>1</v>
      </c>
      <c r="C33" s="28" t="s">
        <v>104</v>
      </c>
      <c r="D33" s="29">
        <v>2003</v>
      </c>
      <c r="E33" s="29"/>
      <c r="F33" s="30" t="s">
        <v>88</v>
      </c>
      <c r="G33" s="29">
        <v>70.5</v>
      </c>
      <c r="H33" s="29">
        <v>16</v>
      </c>
      <c r="I33" s="27"/>
      <c r="J33" s="27"/>
    </row>
    <row r="34" spans="1:11" ht="18.75" customHeight="1" x14ac:dyDescent="0.25">
      <c r="A34" s="80"/>
      <c r="B34" s="74">
        <v>2</v>
      </c>
      <c r="C34" s="73" t="s">
        <v>105</v>
      </c>
      <c r="D34" s="29">
        <v>2004</v>
      </c>
      <c r="E34" s="29"/>
      <c r="F34" s="30" t="s">
        <v>88</v>
      </c>
      <c r="G34" s="29">
        <v>71.5</v>
      </c>
      <c r="H34" s="29">
        <v>16</v>
      </c>
      <c r="I34" s="27"/>
      <c r="J34" s="27"/>
    </row>
    <row r="35" spans="1:11" ht="18.75" customHeight="1" x14ac:dyDescent="0.25">
      <c r="A35" s="80"/>
      <c r="B35" s="74">
        <v>3</v>
      </c>
      <c r="C35" s="28" t="s">
        <v>146</v>
      </c>
      <c r="D35" s="29">
        <v>2004</v>
      </c>
      <c r="E35" s="29"/>
      <c r="F35" s="30" t="s">
        <v>88</v>
      </c>
      <c r="G35" s="29">
        <v>73.5</v>
      </c>
      <c r="H35" s="29">
        <v>8</v>
      </c>
      <c r="I35" s="27"/>
      <c r="J35" s="27"/>
    </row>
    <row r="36" spans="1:11" ht="18.75" customHeight="1" x14ac:dyDescent="0.25">
      <c r="A36" s="80"/>
      <c r="B36" s="74">
        <v>4</v>
      </c>
      <c r="C36" s="28" t="s">
        <v>150</v>
      </c>
      <c r="D36" s="29">
        <v>2004</v>
      </c>
      <c r="E36" s="29"/>
      <c r="F36" s="30" t="s">
        <v>88</v>
      </c>
      <c r="G36" s="29">
        <v>78</v>
      </c>
      <c r="H36" s="29">
        <v>8</v>
      </c>
      <c r="I36" s="27"/>
      <c r="J36" s="27"/>
    </row>
    <row r="37" spans="1:11" ht="18.75" customHeight="1" x14ac:dyDescent="0.25">
      <c r="A37" s="80"/>
      <c r="B37" s="74">
        <v>5</v>
      </c>
      <c r="C37" s="73" t="s">
        <v>147</v>
      </c>
      <c r="D37" s="29">
        <v>2002</v>
      </c>
      <c r="E37" s="29"/>
      <c r="F37" s="30" t="s">
        <v>88</v>
      </c>
      <c r="G37" s="29">
        <v>105</v>
      </c>
      <c r="H37" s="29">
        <v>24</v>
      </c>
      <c r="I37" s="27"/>
      <c r="J37" s="27"/>
    </row>
    <row r="38" spans="1:11" ht="18.75" customHeight="1" x14ac:dyDescent="0.25">
      <c r="A38" s="80">
        <v>8</v>
      </c>
      <c r="B38" s="74">
        <v>1</v>
      </c>
      <c r="C38" s="66" t="s">
        <v>102</v>
      </c>
      <c r="D38" s="67">
        <v>2010</v>
      </c>
      <c r="E38" s="67"/>
      <c r="F38" s="68" t="s">
        <v>86</v>
      </c>
      <c r="G38" s="67">
        <v>23</v>
      </c>
      <c r="H38" s="67">
        <v>6</v>
      </c>
      <c r="I38" s="69"/>
      <c r="J38" s="69"/>
      <c r="K38" t="s">
        <v>131</v>
      </c>
    </row>
    <row r="39" spans="1:11" ht="18.75" customHeight="1" x14ac:dyDescent="0.25">
      <c r="A39" s="80"/>
      <c r="B39" s="74">
        <v>2</v>
      </c>
      <c r="C39" s="28" t="s">
        <v>156</v>
      </c>
      <c r="D39" s="29">
        <v>2004</v>
      </c>
      <c r="E39" s="29"/>
      <c r="F39" s="30" t="s">
        <v>86</v>
      </c>
      <c r="G39" s="29">
        <v>32</v>
      </c>
      <c r="H39" s="29">
        <v>6</v>
      </c>
      <c r="I39" s="27"/>
      <c r="J39" s="27"/>
      <c r="K39" t="s">
        <v>131</v>
      </c>
    </row>
    <row r="40" spans="1:11" ht="18.75" customHeight="1" x14ac:dyDescent="0.25">
      <c r="A40" s="80"/>
      <c r="B40" s="74">
        <v>3</v>
      </c>
      <c r="C40" s="28" t="s">
        <v>135</v>
      </c>
      <c r="D40" s="29">
        <v>2006</v>
      </c>
      <c r="E40" s="29"/>
      <c r="F40" s="30" t="s">
        <v>88</v>
      </c>
      <c r="G40" s="29">
        <v>35</v>
      </c>
      <c r="H40" s="29">
        <v>8</v>
      </c>
      <c r="I40" s="27"/>
      <c r="J40" s="27"/>
      <c r="K40" t="s">
        <v>131</v>
      </c>
    </row>
    <row r="41" spans="1:11" ht="18.75" customHeight="1" x14ac:dyDescent="0.25">
      <c r="A41" s="80"/>
      <c r="B41" s="74">
        <v>4</v>
      </c>
      <c r="C41" s="28" t="s">
        <v>140</v>
      </c>
      <c r="D41" s="29">
        <v>2004</v>
      </c>
      <c r="E41" s="29"/>
      <c r="F41" s="30" t="s">
        <v>88</v>
      </c>
      <c r="G41" s="29">
        <v>40</v>
      </c>
      <c r="H41" s="29">
        <v>6</v>
      </c>
      <c r="I41" s="27"/>
      <c r="J41" s="27"/>
      <c r="K41" t="s">
        <v>131</v>
      </c>
    </row>
    <row r="42" spans="1:11" ht="18.75" customHeight="1" x14ac:dyDescent="0.25">
      <c r="A42" s="80"/>
      <c r="B42" s="74">
        <v>5</v>
      </c>
      <c r="C42" s="28" t="s">
        <v>101</v>
      </c>
      <c r="D42" s="29">
        <v>2005</v>
      </c>
      <c r="E42" s="29"/>
      <c r="F42" s="30" t="s">
        <v>86</v>
      </c>
      <c r="G42" s="29">
        <v>45</v>
      </c>
      <c r="H42" s="29">
        <v>10</v>
      </c>
      <c r="I42" s="27"/>
      <c r="J42" s="27"/>
      <c r="K42" t="s">
        <v>131</v>
      </c>
    </row>
    <row r="43" spans="1:11" ht="18.75" customHeight="1" x14ac:dyDescent="0.25">
      <c r="A43" s="80">
        <v>9</v>
      </c>
      <c r="B43" s="74">
        <v>1</v>
      </c>
      <c r="C43" s="28" t="s">
        <v>142</v>
      </c>
      <c r="D43" s="29">
        <v>2005</v>
      </c>
      <c r="E43" s="29"/>
      <c r="F43" s="30" t="s">
        <v>88</v>
      </c>
      <c r="G43" s="29">
        <v>46</v>
      </c>
      <c r="H43" s="29">
        <v>12</v>
      </c>
      <c r="I43" s="27"/>
      <c r="J43" s="27"/>
      <c r="K43" t="s">
        <v>131</v>
      </c>
    </row>
    <row r="44" spans="1:11" ht="18.75" customHeight="1" x14ac:dyDescent="0.25">
      <c r="A44" s="80"/>
      <c r="B44" s="74">
        <v>2</v>
      </c>
      <c r="C44" s="28" t="s">
        <v>103</v>
      </c>
      <c r="D44" s="29">
        <v>2005</v>
      </c>
      <c r="E44" s="29"/>
      <c r="F44" s="30" t="s">
        <v>88</v>
      </c>
      <c r="G44" s="29">
        <v>47</v>
      </c>
      <c r="H44" s="29">
        <v>12</v>
      </c>
      <c r="I44" s="27"/>
      <c r="J44" s="27"/>
      <c r="K44" t="s">
        <v>131</v>
      </c>
    </row>
    <row r="45" spans="1:11" ht="18.75" customHeight="1" x14ac:dyDescent="0.25">
      <c r="A45" s="80"/>
      <c r="B45" s="74">
        <v>3</v>
      </c>
      <c r="C45" s="28" t="s">
        <v>130</v>
      </c>
      <c r="D45" s="29">
        <v>2003</v>
      </c>
      <c r="E45" s="29"/>
      <c r="F45" s="30" t="s">
        <v>88</v>
      </c>
      <c r="G45" s="29">
        <v>50</v>
      </c>
      <c r="H45" s="29">
        <v>8</v>
      </c>
      <c r="I45" s="27"/>
      <c r="J45" s="27"/>
      <c r="K45" t="s">
        <v>131</v>
      </c>
    </row>
    <row r="46" spans="1:11" ht="18.75" customHeight="1" x14ac:dyDescent="0.25">
      <c r="A46" s="80"/>
      <c r="B46" s="74">
        <v>4</v>
      </c>
      <c r="C46" s="28" t="s">
        <v>143</v>
      </c>
      <c r="D46" s="29">
        <v>2004</v>
      </c>
      <c r="E46" s="29"/>
      <c r="F46" s="30" t="s">
        <v>88</v>
      </c>
      <c r="G46" s="29">
        <v>53.5</v>
      </c>
      <c r="H46" s="29">
        <v>10</v>
      </c>
      <c r="I46" s="27"/>
      <c r="J46" s="27"/>
      <c r="K46" t="s">
        <v>131</v>
      </c>
    </row>
    <row r="47" spans="1:11" ht="18.75" customHeight="1" x14ac:dyDescent="0.25">
      <c r="A47" s="80"/>
      <c r="B47" s="74">
        <v>5</v>
      </c>
      <c r="C47" s="28" t="s">
        <v>132</v>
      </c>
      <c r="D47" s="29">
        <v>2002</v>
      </c>
      <c r="E47" s="29"/>
      <c r="F47" s="30" t="s">
        <v>88</v>
      </c>
      <c r="G47" s="29">
        <v>62</v>
      </c>
      <c r="H47" s="29">
        <v>8</v>
      </c>
      <c r="I47" s="27"/>
      <c r="J47" s="27"/>
      <c r="K47" t="s">
        <v>131</v>
      </c>
    </row>
    <row r="48" spans="1:11" ht="18.75" customHeight="1" x14ac:dyDescent="0.25">
      <c r="A48" s="81">
        <v>10</v>
      </c>
      <c r="B48" s="74">
        <v>1</v>
      </c>
      <c r="C48" s="28" t="s">
        <v>109</v>
      </c>
      <c r="D48" s="29">
        <v>2004</v>
      </c>
      <c r="E48" s="29"/>
      <c r="F48" s="30" t="s">
        <v>88</v>
      </c>
      <c r="G48" s="29">
        <v>62</v>
      </c>
      <c r="H48" s="29">
        <v>16</v>
      </c>
      <c r="I48" s="27"/>
      <c r="J48" s="27"/>
      <c r="K48" t="s">
        <v>131</v>
      </c>
    </row>
    <row r="49" spans="1:11" ht="18.75" customHeight="1" x14ac:dyDescent="0.25">
      <c r="A49" s="81"/>
      <c r="B49" s="74">
        <v>2</v>
      </c>
      <c r="C49" s="28" t="s">
        <v>107</v>
      </c>
      <c r="D49" s="29">
        <v>2000</v>
      </c>
      <c r="E49" s="29"/>
      <c r="F49" s="30" t="s">
        <v>88</v>
      </c>
      <c r="G49" s="29">
        <v>77</v>
      </c>
      <c r="H49" s="29">
        <v>24</v>
      </c>
      <c r="I49" s="27"/>
      <c r="J49" s="27"/>
      <c r="K49" t="s">
        <v>131</v>
      </c>
    </row>
    <row r="50" spans="1:11" ht="18.75" customHeight="1" x14ac:dyDescent="0.25">
      <c r="B50" s="74">
        <v>3</v>
      </c>
      <c r="C50" s="28" t="s">
        <v>161</v>
      </c>
      <c r="D50" s="29">
        <v>2002</v>
      </c>
      <c r="E50" s="29"/>
      <c r="F50" s="30" t="s">
        <v>88</v>
      </c>
      <c r="G50" s="29">
        <v>66</v>
      </c>
      <c r="H50" s="29">
        <v>16</v>
      </c>
      <c r="I50" s="27"/>
      <c r="J50" s="27"/>
    </row>
    <row r="51" spans="1:11" ht="18.75" customHeight="1" x14ac:dyDescent="0.25">
      <c r="B51" s="74">
        <v>4</v>
      </c>
      <c r="C51" s="28" t="s">
        <v>138</v>
      </c>
      <c r="D51" s="29">
        <v>2003</v>
      </c>
      <c r="E51" s="29"/>
      <c r="F51" s="30" t="s">
        <v>88</v>
      </c>
      <c r="G51" s="29">
        <v>67</v>
      </c>
      <c r="H51" s="29">
        <v>16</v>
      </c>
      <c r="I51" s="27"/>
      <c r="J51" s="27"/>
    </row>
    <row r="52" spans="1:11" ht="18.75" customHeight="1" x14ac:dyDescent="0.25">
      <c r="B52" s="74">
        <v>5</v>
      </c>
      <c r="C52" s="28" t="s">
        <v>160</v>
      </c>
      <c r="D52" s="29">
        <v>2006</v>
      </c>
      <c r="E52" s="29"/>
      <c r="F52" s="30" t="s">
        <v>88</v>
      </c>
      <c r="G52" s="29">
        <v>57</v>
      </c>
      <c r="H52" s="29">
        <v>6</v>
      </c>
      <c r="I52" s="27"/>
      <c r="J52" s="27"/>
    </row>
    <row r="53" spans="1:11" ht="18.75" customHeight="1" x14ac:dyDescent="0.25">
      <c r="C53" s="28"/>
      <c r="D53" s="29"/>
      <c r="E53" s="29"/>
      <c r="F53" s="30"/>
      <c r="G53" s="29"/>
      <c r="H53" s="29"/>
      <c r="I53" s="27"/>
      <c r="J53" s="27"/>
    </row>
    <row r="54" spans="1:11" ht="18.75" customHeight="1" x14ac:dyDescent="0.25">
      <c r="C54" s="28"/>
      <c r="D54" s="29"/>
      <c r="E54" s="29"/>
      <c r="F54" s="30"/>
      <c r="G54" s="29"/>
      <c r="H54" s="29"/>
      <c r="I54" s="27"/>
      <c r="J54" s="27"/>
    </row>
    <row r="55" spans="1:11" ht="18.75" customHeight="1" x14ac:dyDescent="0.25">
      <c r="C55" s="28"/>
      <c r="D55" s="29"/>
      <c r="E55" s="29"/>
      <c r="F55" s="30"/>
      <c r="G55" s="29"/>
      <c r="H55" s="29"/>
      <c r="I55" s="27"/>
      <c r="J55" s="27"/>
    </row>
    <row r="56" spans="1:11" ht="18.75" customHeight="1" x14ac:dyDescent="0.25">
      <c r="C56" s="28"/>
      <c r="D56" s="29"/>
      <c r="E56" s="29"/>
      <c r="F56" s="30"/>
      <c r="G56" s="29"/>
      <c r="H56" s="29"/>
      <c r="I56" s="27"/>
      <c r="J56" s="27"/>
    </row>
    <row r="57" spans="1:11" ht="18.75" customHeight="1" x14ac:dyDescent="0.25"/>
    <row r="58" spans="1:11" ht="18.75" customHeight="1" x14ac:dyDescent="0.25"/>
    <row r="59" spans="1:11" ht="18.75" customHeight="1" x14ac:dyDescent="0.25"/>
    <row r="60" spans="1:11" ht="18.75" customHeight="1" x14ac:dyDescent="0.25"/>
    <row r="61" spans="1:11" ht="18.75" customHeight="1" x14ac:dyDescent="0.25"/>
    <row r="62" spans="1:11" ht="18.75" customHeight="1" x14ac:dyDescent="0.25"/>
    <row r="63" spans="1:11" ht="18.75" customHeight="1" x14ac:dyDescent="0.25"/>
    <row r="64" spans="1:11" ht="18.75" customHeight="1" x14ac:dyDescent="0.25"/>
  </sheetData>
  <autoFilter ref="C1:J1"/>
  <sortState ref="C3:H43">
    <sortCondition ref="G3:G43"/>
  </sortState>
  <mergeCells count="10">
    <mergeCell ref="A33:A37"/>
    <mergeCell ref="A38:A42"/>
    <mergeCell ref="A43:A47"/>
    <mergeCell ref="A48:A49"/>
    <mergeCell ref="A3:A7"/>
    <mergeCell ref="A8:A12"/>
    <mergeCell ref="A13:A17"/>
    <mergeCell ref="A18:A22"/>
    <mergeCell ref="A23:A27"/>
    <mergeCell ref="A28:A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38"/>
  <sheetViews>
    <sheetView tabSelected="1" workbookViewId="0">
      <selection activeCell="AB45" sqref="AB45"/>
    </sheetView>
  </sheetViews>
  <sheetFormatPr defaultRowHeight="15" x14ac:dyDescent="0.25"/>
  <cols>
    <col min="1" max="1" width="6.42578125" customWidth="1"/>
    <col min="2" max="2" width="22.8554687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20.5703125" customWidth="1"/>
    <col min="17" max="24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100</v>
      </c>
      <c r="F9" s="62"/>
      <c r="G9" s="62"/>
      <c r="H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RANK(W13,W$13:W$36)</f>
        <v>1</v>
      </c>
      <c r="B13" s="28" t="s">
        <v>135</v>
      </c>
      <c r="C13" s="29">
        <v>2006</v>
      </c>
      <c r="D13" s="29"/>
      <c r="E13" s="30" t="s">
        <v>88</v>
      </c>
      <c r="F13" s="29">
        <v>35</v>
      </c>
      <c r="G13" s="29">
        <v>6</v>
      </c>
      <c r="H13" s="27"/>
      <c r="I13" s="29" t="e">
        <f>RANK(H13,H$13:H$36)</f>
        <v>#N/A</v>
      </c>
      <c r="J13" s="27">
        <v>199</v>
      </c>
      <c r="K13" s="29">
        <f>RANK(J13,J$13:J$36)</f>
        <v>1</v>
      </c>
      <c r="L13" s="27">
        <f>H13+J13/2</f>
        <v>99.5</v>
      </c>
      <c r="M13" s="29" t="str">
        <f>IF(G13=$T$12,T13,IF(G13=$U$12,U13,IF(G13=$V$12,V13,"-")))</f>
        <v>-</v>
      </c>
      <c r="N13" s="29">
        <f>L13*Q13</f>
        <v>149.25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1.5</v>
      </c>
      <c r="R13">
        <f t="shared" ref="R13:R36" si="0">H13*Q13</f>
        <v>0</v>
      </c>
      <c r="S13">
        <f t="shared" ref="S13:S36" si="1">J13*Q13</f>
        <v>298.5</v>
      </c>
      <c r="T13">
        <f t="shared" ref="T13:T36" si="2">IF($L13&lt;=$L$10,"-",IF($L13&lt;=$K$10,$L$9,IF($L13&lt;=$J$10,$K$9,$J$9)))</f>
        <v>0</v>
      </c>
      <c r="U13">
        <f t="shared" ref="U13:U36" si="3">IF($L13&lt;=$L$8,"-",IF($L13&lt;=$K$8,$L$7,IF($L13&lt;=$J$8,$K$7,$J$7)))</f>
        <v>0</v>
      </c>
      <c r="V13">
        <f t="shared" ref="V13:V36" si="4">IF($L13&lt;=$L$6,"-",IF($L13&lt;=$K$6,$L$5,IF($L13&lt;=$J$6,$K$5,$J$5)))</f>
        <v>0</v>
      </c>
      <c r="W13">
        <f t="shared" ref="W13:W36" si="5">N13+(1-F13)</f>
        <v>115.25</v>
      </c>
    </row>
    <row r="14" spans="1:23" x14ac:dyDescent="0.25">
      <c r="A14" s="8">
        <f>RANK(W14,W$13:W$36)</f>
        <v>2</v>
      </c>
      <c r="B14" s="28" t="s">
        <v>102</v>
      </c>
      <c r="C14" s="29">
        <v>2010</v>
      </c>
      <c r="D14" s="29"/>
      <c r="E14" s="30" t="s">
        <v>86</v>
      </c>
      <c r="F14" s="29">
        <v>23</v>
      </c>
      <c r="G14" s="29">
        <v>6</v>
      </c>
      <c r="H14" s="27"/>
      <c r="I14" s="29" t="e">
        <f>RANK(H14,H$13:H$36)</f>
        <v>#N/A</v>
      </c>
      <c r="J14" s="27">
        <v>166</v>
      </c>
      <c r="K14" s="29">
        <f>RANK(J14,J$13:J$36)</f>
        <v>2</v>
      </c>
      <c r="L14" s="27">
        <f>H14+J14/2</f>
        <v>83</v>
      </c>
      <c r="M14" s="29" t="str">
        <f>IF(G14=$T$12,T14,IF(G14=$U$12,U14,IF(G14=$V$12,V14,"-")))</f>
        <v>-</v>
      </c>
      <c r="N14" s="29">
        <f>L14*Q14</f>
        <v>124.5</v>
      </c>
      <c r="O14" s="29">
        <f>SUMIF(титульная!C$28:C$94,A14,титульная!D$28:D$94)</f>
        <v>18</v>
      </c>
      <c r="P14" s="64" t="s">
        <v>164</v>
      </c>
      <c r="Q14">
        <f>SUMIF(титульная!$C$11:$C$25,G14,титульная!$D$11:$D$25)</f>
        <v>1.5</v>
      </c>
      <c r="R14">
        <f t="shared" si="0"/>
        <v>0</v>
      </c>
      <c r="S14">
        <f t="shared" si="1"/>
        <v>249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102.5</v>
      </c>
    </row>
    <row r="15" spans="1:23" hidden="1" x14ac:dyDescent="0.25">
      <c r="A15" s="8">
        <f t="shared" ref="A13:A36" si="6">RANK(W15,W$13:W$36)</f>
        <v>3</v>
      </c>
      <c r="B15" s="22"/>
      <c r="C15" s="21"/>
      <c r="D15" s="21"/>
      <c r="E15" s="23"/>
      <c r="F15" s="21"/>
      <c r="G15" s="21"/>
      <c r="H15" s="24"/>
      <c r="I15" s="7" t="e">
        <f t="shared" ref="I13:I36" si="7">RANK(H15,H$13:H$36)</f>
        <v>#N/A</v>
      </c>
      <c r="J15" s="24"/>
      <c r="K15" s="7" t="e">
        <f t="shared" ref="K13:K36" si="8">RANK(J15,J$13:J$36)</f>
        <v>#N/A</v>
      </c>
      <c r="L15" s="27">
        <f t="shared" ref="L15:L36" si="9">H15+J15/2</f>
        <v>0</v>
      </c>
      <c r="M15" s="7" t="str">
        <f t="shared" ref="M15:M36" si="10">IF(G15=$T$12,T15,IF(G15=$U$12,U15,IF(G15=$V$12,V15,"-")))</f>
        <v>-</v>
      </c>
      <c r="N15" s="7">
        <f t="shared" ref="N15:N36" si="11">L15*Q15</f>
        <v>0</v>
      </c>
      <c r="O15" s="7">
        <f>SUMIF(титульная!C$28:C$94,A15,титульная!D$28:D$94)</f>
        <v>16</v>
      </c>
      <c r="P15" s="2"/>
      <c r="Q15">
        <f>SUMIF(титульная!$C$11:$C$25,G15,титульная!$D$11:$D$25)</f>
        <v>0</v>
      </c>
      <c r="R15">
        <f t="shared" si="0"/>
        <v>0</v>
      </c>
      <c r="S15">
        <f t="shared" si="1"/>
        <v>0</v>
      </c>
      <c r="T15" t="str">
        <f t="shared" si="2"/>
        <v>-</v>
      </c>
      <c r="U15" t="str">
        <f t="shared" si="3"/>
        <v>-</v>
      </c>
      <c r="V15" t="str">
        <f t="shared" si="4"/>
        <v>-</v>
      </c>
      <c r="W15">
        <f t="shared" si="5"/>
        <v>1</v>
      </c>
    </row>
    <row r="16" spans="1:23" hidden="1" x14ac:dyDescent="0.25">
      <c r="A16" s="8">
        <f t="shared" si="6"/>
        <v>3</v>
      </c>
      <c r="B16" s="22"/>
      <c r="C16" s="21"/>
      <c r="D16" s="21"/>
      <c r="E16" s="23"/>
      <c r="F16" s="21"/>
      <c r="G16" s="21"/>
      <c r="H16" s="24"/>
      <c r="I16" s="7" t="e">
        <f t="shared" si="7"/>
        <v>#N/A</v>
      </c>
      <c r="J16" s="24"/>
      <c r="K16" s="7" t="e">
        <f t="shared" si="8"/>
        <v>#N/A</v>
      </c>
      <c r="L16" s="27">
        <f t="shared" si="9"/>
        <v>0</v>
      </c>
      <c r="M16" s="7" t="str">
        <f t="shared" si="10"/>
        <v>-</v>
      </c>
      <c r="N16" s="7">
        <f t="shared" si="11"/>
        <v>0</v>
      </c>
      <c r="O16" s="7">
        <f>SUMIF(титульная!C$28:C$94,A16,титульная!D$28:D$94)</f>
        <v>16</v>
      </c>
      <c r="P16" s="2"/>
      <c r="Q16">
        <f>SUMIF(титульная!$C$11:$C$25,G16,титульная!$D$11:$D$25)</f>
        <v>0</v>
      </c>
      <c r="R16">
        <f t="shared" si="0"/>
        <v>0</v>
      </c>
      <c r="S16">
        <f t="shared" si="1"/>
        <v>0</v>
      </c>
      <c r="T16" t="str">
        <f t="shared" si="2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3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16</v>
      </c>
      <c r="P17" s="2"/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3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16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3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16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3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16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3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16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3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16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3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16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si="2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3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16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3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16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3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16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3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16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si="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3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16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3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16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3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16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3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16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3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16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3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16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3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16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3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16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3</v>
      </c>
      <c r="B36" s="22"/>
      <c r="C36" s="2"/>
      <c r="D36" s="2"/>
      <c r="E36" s="23"/>
      <c r="F36" s="2"/>
      <c r="G36" s="2"/>
      <c r="H36" s="25"/>
      <c r="I36" s="7" t="e">
        <f t="shared" si="7"/>
        <v>#N/A</v>
      </c>
      <c r="J36" s="25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16</v>
      </c>
      <c r="P36" s="2"/>
      <c r="Q36">
        <f>SUMIF(титульная!$C$11:$C$25,G36,титульная!$D$11:$D$25)</f>
        <v>0</v>
      </c>
      <c r="R36">
        <f t="shared" si="0"/>
        <v>0</v>
      </c>
      <c r="S36">
        <f t="shared" si="1"/>
        <v>0</v>
      </c>
      <c r="T36" t="str">
        <f t="shared" si="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8" spans="1:23" x14ac:dyDescent="0.25">
      <c r="A38" t="s">
        <v>54</v>
      </c>
      <c r="C38" t="str">
        <f>титульная!$D$7</f>
        <v>Исрапилов Ш.К. (1кат.)</v>
      </c>
      <c r="L38" t="s">
        <v>53</v>
      </c>
      <c r="P38" t="str">
        <f>титульная!$D$8</f>
        <v>Олейников Д.А</v>
      </c>
    </row>
  </sheetData>
  <autoFilter ref="A12:P36">
    <filterColumn colId="2">
      <customFilters>
        <customFilter operator="notEqual" val=" "/>
      </customFilters>
    </filterColumn>
    <sortState ref="A13:P14">
      <sortCondition ref="A12:A3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4" workbookViewId="0">
      <selection activeCell="AD58" sqref="AD58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10.7109375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6.710937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168</v>
      </c>
      <c r="F9" s="62"/>
      <c r="G9" s="62"/>
      <c r="H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RANK(W13,W$13:W$43)</f>
        <v>1</v>
      </c>
      <c r="B13" s="28" t="s">
        <v>130</v>
      </c>
      <c r="C13" s="29">
        <v>2003</v>
      </c>
      <c r="D13" s="29"/>
      <c r="E13" s="30" t="s">
        <v>88</v>
      </c>
      <c r="F13" s="29">
        <v>50</v>
      </c>
      <c r="G13" s="29">
        <v>8</v>
      </c>
      <c r="H13" s="85"/>
      <c r="I13" s="29" t="e">
        <f>RANK(H46,H$13:H$43)</f>
        <v>#N/A</v>
      </c>
      <c r="J13" s="27">
        <v>182</v>
      </c>
      <c r="K13" s="29">
        <f>RANK(J13,J$13:J$43)</f>
        <v>1</v>
      </c>
      <c r="L13" s="27">
        <f>H46+J13/2</f>
        <v>91</v>
      </c>
      <c r="M13" s="29" t="str">
        <f>IF(G13=$T$12,T13,IF(G13=$U$12,U13,IF(G13=$V$12,V13,"-")))</f>
        <v>-</v>
      </c>
      <c r="N13" s="29">
        <f>L13*Q13</f>
        <v>273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3</v>
      </c>
      <c r="R13">
        <f>H13*Q13</f>
        <v>0</v>
      </c>
      <c r="S13">
        <f t="shared" ref="S13:S43" si="0">J13*Q13</f>
        <v>546</v>
      </c>
      <c r="T13">
        <f t="shared" ref="T13:T43" si="1">IF($L13&lt;=$L$10,"-",IF($L13&lt;=$K$10,$L$9,IF($L13&lt;=$J$10,$K$9,$J$9)))</f>
        <v>0</v>
      </c>
      <c r="U13">
        <f t="shared" ref="U13:U43" si="2">IF($L13&lt;=$L$8,"-",IF($L13&lt;=$K$8,$L$7,IF($L13&lt;=$J$8,$K$7,$J$7)))</f>
        <v>0</v>
      </c>
      <c r="V13">
        <f t="shared" ref="V13:V43" si="3">IF($L13&lt;=$L$6,"-",IF($L13&lt;=$K$6,$L$5,IF($L13&lt;=$J$6,$K$5,$J$5)))</f>
        <v>0</v>
      </c>
      <c r="W13">
        <f>N13+(1-F13)</f>
        <v>224</v>
      </c>
    </row>
    <row r="14" spans="1:23" x14ac:dyDescent="0.25">
      <c r="A14" s="8">
        <f>RANK(W14,W$13:W$43)</f>
        <v>2</v>
      </c>
      <c r="B14" s="28" t="s">
        <v>143</v>
      </c>
      <c r="C14" s="29">
        <v>2004</v>
      </c>
      <c r="D14" s="29"/>
      <c r="E14" s="30" t="s">
        <v>88</v>
      </c>
      <c r="F14" s="29">
        <v>53.5</v>
      </c>
      <c r="G14" s="29">
        <v>10</v>
      </c>
      <c r="H14" s="86"/>
      <c r="I14" s="75" t="e">
        <f>RANK(H14,H$13:H$43)</f>
        <v>#N/A</v>
      </c>
      <c r="J14" s="77">
        <v>136</v>
      </c>
      <c r="K14" s="75">
        <f>RANK(J14,J$13:J$43)</f>
        <v>2</v>
      </c>
      <c r="L14" s="77">
        <f>H14+J14/2</f>
        <v>68</v>
      </c>
      <c r="M14" s="75" t="str">
        <f>IF(G14=$T$12,T14,IF(G14=$U$12,U14,IF(G14=$V$12,V14,"-")))</f>
        <v>-</v>
      </c>
      <c r="N14" s="75">
        <f>L14*Q14</f>
        <v>272</v>
      </c>
      <c r="O14" s="75">
        <f>SUMIF(титульная!C$28:C$94,A14,титульная!D$28:D$94)</f>
        <v>18</v>
      </c>
      <c r="P14" s="4" t="s">
        <v>165</v>
      </c>
      <c r="Q14">
        <f>SUMIF(титульная!$C$11:$C$25,G14,титульная!$D$11:$D$25)</f>
        <v>4</v>
      </c>
      <c r="R14">
        <f>H47*Q14</f>
        <v>0</v>
      </c>
      <c r="S14">
        <f t="shared" si="0"/>
        <v>544</v>
      </c>
      <c r="T14">
        <f t="shared" si="1"/>
        <v>0</v>
      </c>
      <c r="U14">
        <f t="shared" si="2"/>
        <v>0</v>
      </c>
      <c r="V14">
        <f t="shared" si="3"/>
        <v>0</v>
      </c>
      <c r="W14">
        <f>N14+(1-F14)</f>
        <v>219.5</v>
      </c>
    </row>
    <row r="15" spans="1:23" x14ac:dyDescent="0.25">
      <c r="A15" s="8">
        <f>RANK(W15,W$13:W$43)</f>
        <v>3</v>
      </c>
      <c r="B15" s="28" t="s">
        <v>103</v>
      </c>
      <c r="C15" s="29">
        <v>2005</v>
      </c>
      <c r="D15" s="29"/>
      <c r="E15" s="30" t="s">
        <v>88</v>
      </c>
      <c r="F15" s="29">
        <v>47</v>
      </c>
      <c r="G15" s="29">
        <v>12</v>
      </c>
      <c r="H15" s="27"/>
      <c r="I15" s="29" t="e">
        <f>RANK(H15,H$13:H$43)</f>
        <v>#N/A</v>
      </c>
      <c r="J15" s="27">
        <v>92</v>
      </c>
      <c r="K15" s="29">
        <f>RANK(J15,J$13:J$43)</f>
        <v>3</v>
      </c>
      <c r="L15" s="27">
        <f>H15+J15/2</f>
        <v>46</v>
      </c>
      <c r="M15" s="29" t="str">
        <f>IF(G15=$T$12,T15,IF(G15=$U$12,U15,IF(G15=$V$12,V15,"-")))</f>
        <v>-</v>
      </c>
      <c r="N15" s="29">
        <f>L15*Q15</f>
        <v>230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5</v>
      </c>
      <c r="R15">
        <f>H15*Q15</f>
        <v>0</v>
      </c>
      <c r="S15">
        <f t="shared" si="0"/>
        <v>460</v>
      </c>
      <c r="T15">
        <f t="shared" si="1"/>
        <v>0</v>
      </c>
      <c r="U15">
        <f t="shared" si="2"/>
        <v>0</v>
      </c>
      <c r="V15">
        <f t="shared" si="3"/>
        <v>0</v>
      </c>
      <c r="W15">
        <f>N15+(1-F15)</f>
        <v>184</v>
      </c>
    </row>
    <row r="16" spans="1:23" hidden="1" x14ac:dyDescent="0.25">
      <c r="A16" s="8">
        <f t="shared" ref="A15:A43" si="4">RANK(W16,W$13:W$43)</f>
        <v>4</v>
      </c>
      <c r="B16" s="22"/>
      <c r="C16" s="21"/>
      <c r="D16" s="21"/>
      <c r="E16" s="23"/>
      <c r="F16" s="21"/>
      <c r="G16" s="21"/>
      <c r="H16" s="24"/>
      <c r="I16" s="7" t="e">
        <f>RANK(H16,H$13:H$43)</f>
        <v>#N/A</v>
      </c>
      <c r="J16" s="24"/>
      <c r="K16" s="7" t="e">
        <f t="shared" ref="K15:K43" si="5">RANK(J16,J$13:J$43)</f>
        <v>#N/A</v>
      </c>
      <c r="L16" s="27">
        <f>H16+J16/2</f>
        <v>0</v>
      </c>
      <c r="M16" s="7" t="str">
        <f>IF(G16=$T$12,T16,IF(G16=$U$12,U16,IF(G16=$V$12,V16,"-")))</f>
        <v>-</v>
      </c>
      <c r="N16" s="7">
        <f t="shared" ref="N15:N43" si="6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>H16*Q16</f>
        <v>0</v>
      </c>
      <c r="S16">
        <f t="shared" si="0"/>
        <v>0</v>
      </c>
      <c r="T16" t="str">
        <f t="shared" si="1"/>
        <v>-</v>
      </c>
      <c r="U16" t="str">
        <f t="shared" si="2"/>
        <v>-</v>
      </c>
      <c r="V16" t="str">
        <f t="shared" si="3"/>
        <v>-</v>
      </c>
      <c r="W16">
        <f>N16+(1-F16)</f>
        <v>1</v>
      </c>
    </row>
    <row r="17" spans="1:23" hidden="1" x14ac:dyDescent="0.25">
      <c r="A17" s="8">
        <f t="shared" si="4"/>
        <v>4</v>
      </c>
      <c r="B17" s="22"/>
      <c r="C17" s="21"/>
      <c r="D17" s="21"/>
      <c r="E17" s="23"/>
      <c r="F17" s="21"/>
      <c r="G17" s="21"/>
      <c r="H17" s="24"/>
      <c r="I17" s="7" t="e">
        <f>RANK(H17,H$13:H$43)</f>
        <v>#N/A</v>
      </c>
      <c r="J17" s="24"/>
      <c r="K17" s="7" t="e">
        <f t="shared" si="5"/>
        <v>#N/A</v>
      </c>
      <c r="L17" s="27">
        <f>H17+J17/2</f>
        <v>0</v>
      </c>
      <c r="M17" s="7" t="str">
        <f>IF(G17=$T$12,T17,IF(G17=$U$12,U17,IF(G17=$V$12,V17,"-")))</f>
        <v>-</v>
      </c>
      <c r="N17" s="7">
        <f t="shared" si="6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>H17*Q17</f>
        <v>0</v>
      </c>
      <c r="S17">
        <f t="shared" si="0"/>
        <v>0</v>
      </c>
      <c r="T17" t="str">
        <f t="shared" si="1"/>
        <v>-</v>
      </c>
      <c r="U17" t="str">
        <f t="shared" si="2"/>
        <v>-</v>
      </c>
      <c r="V17" t="str">
        <f t="shared" si="3"/>
        <v>-</v>
      </c>
      <c r="W17">
        <f>N17+(1-F17)</f>
        <v>1</v>
      </c>
    </row>
    <row r="18" spans="1:23" hidden="1" x14ac:dyDescent="0.25">
      <c r="A18" s="8">
        <f t="shared" si="4"/>
        <v>4</v>
      </c>
      <c r="B18" s="22"/>
      <c r="C18" s="21"/>
      <c r="D18" s="21"/>
      <c r="E18" s="23"/>
      <c r="F18" s="21"/>
      <c r="G18" s="21"/>
      <c r="H18" s="24"/>
      <c r="I18" s="7" t="e">
        <f>RANK(H18,H$13:H$43)</f>
        <v>#N/A</v>
      </c>
      <c r="J18" s="24"/>
      <c r="K18" s="7" t="e">
        <f t="shared" si="5"/>
        <v>#N/A</v>
      </c>
      <c r="L18" s="27">
        <f>H18+J18/2</f>
        <v>0</v>
      </c>
      <c r="M18" s="7" t="str">
        <f>IF(G18=$T$12,T18,IF(G18=$U$12,U18,IF(G18=$V$12,V18,"-")))</f>
        <v>-</v>
      </c>
      <c r="N18" s="7">
        <f t="shared" si="6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>H18*Q18</f>
        <v>0</v>
      </c>
      <c r="S18">
        <f t="shared" si="0"/>
        <v>0</v>
      </c>
      <c r="T18" t="str">
        <f t="shared" si="1"/>
        <v>-</v>
      </c>
      <c r="U18" t="str">
        <f t="shared" si="2"/>
        <v>-</v>
      </c>
      <c r="V18" t="str">
        <f t="shared" si="3"/>
        <v>-</v>
      </c>
      <c r="W18">
        <f>N18+(1-F18)</f>
        <v>1</v>
      </c>
    </row>
    <row r="19" spans="1:23" hidden="1" x14ac:dyDescent="0.25">
      <c r="A19" s="8">
        <f t="shared" si="4"/>
        <v>4</v>
      </c>
      <c r="B19" s="22"/>
      <c r="C19" s="21"/>
      <c r="D19" s="21"/>
      <c r="E19" s="23"/>
      <c r="F19" s="21"/>
      <c r="G19" s="21"/>
      <c r="H19" s="24"/>
      <c r="I19" s="7" t="e">
        <f>RANK(H19,H$13:H$43)</f>
        <v>#N/A</v>
      </c>
      <c r="J19" s="24"/>
      <c r="K19" s="7" t="e">
        <f t="shared" si="5"/>
        <v>#N/A</v>
      </c>
      <c r="L19" s="27">
        <f>H19+J19/2</f>
        <v>0</v>
      </c>
      <c r="M19" s="7" t="str">
        <f>IF(G19=$T$12,T19,IF(G19=$U$12,U19,IF(G19=$V$12,V19,"-")))</f>
        <v>-</v>
      </c>
      <c r="N19" s="7">
        <f t="shared" si="6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>H19*Q19</f>
        <v>0</v>
      </c>
      <c r="S19">
        <f t="shared" si="0"/>
        <v>0</v>
      </c>
      <c r="T19" t="str">
        <f t="shared" si="1"/>
        <v>-</v>
      </c>
      <c r="U19" t="str">
        <f t="shared" si="2"/>
        <v>-</v>
      </c>
      <c r="V19" t="str">
        <f t="shared" si="3"/>
        <v>-</v>
      </c>
      <c r="W19">
        <f>N19+(1-F19)</f>
        <v>1</v>
      </c>
    </row>
    <row r="20" spans="1:23" hidden="1" x14ac:dyDescent="0.25">
      <c r="A20" s="8">
        <f t="shared" si="4"/>
        <v>4</v>
      </c>
      <c r="B20" s="22"/>
      <c r="C20" s="21"/>
      <c r="D20" s="21"/>
      <c r="E20" s="23"/>
      <c r="F20" s="21"/>
      <c r="G20" s="21"/>
      <c r="H20" s="24"/>
      <c r="I20" s="7" t="e">
        <f>RANK(H20,H$13:H$43)</f>
        <v>#N/A</v>
      </c>
      <c r="J20" s="24"/>
      <c r="K20" s="7" t="e">
        <f t="shared" si="5"/>
        <v>#N/A</v>
      </c>
      <c r="L20" s="27">
        <f>H20+J20/2</f>
        <v>0</v>
      </c>
      <c r="M20" s="7" t="str">
        <f>IF(G20=$T$12,T20,IF(G20=$U$12,U20,IF(G20=$V$12,V20,"-")))</f>
        <v>-</v>
      </c>
      <c r="N20" s="7">
        <f t="shared" si="6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>H20*Q20</f>
        <v>0</v>
      </c>
      <c r="S20">
        <f t="shared" si="0"/>
        <v>0</v>
      </c>
      <c r="T20" t="str">
        <f t="shared" si="1"/>
        <v>-</v>
      </c>
      <c r="U20" t="str">
        <f t="shared" si="2"/>
        <v>-</v>
      </c>
      <c r="V20" t="str">
        <f t="shared" si="3"/>
        <v>-</v>
      </c>
      <c r="W20">
        <f>N20+(1-F20)</f>
        <v>1</v>
      </c>
    </row>
    <row r="21" spans="1:23" hidden="1" x14ac:dyDescent="0.25">
      <c r="A21" s="8">
        <f t="shared" si="4"/>
        <v>4</v>
      </c>
      <c r="B21" s="22"/>
      <c r="C21" s="21"/>
      <c r="D21" s="21"/>
      <c r="E21" s="23"/>
      <c r="F21" s="21"/>
      <c r="G21" s="21"/>
      <c r="H21" s="24"/>
      <c r="I21" s="7" t="e">
        <f>RANK(H21,H$13:H$43)</f>
        <v>#N/A</v>
      </c>
      <c r="J21" s="24"/>
      <c r="K21" s="7" t="e">
        <f t="shared" si="5"/>
        <v>#N/A</v>
      </c>
      <c r="L21" s="27">
        <f>H21+J21/2</f>
        <v>0</v>
      </c>
      <c r="M21" s="7" t="str">
        <f>IF(G21=$T$12,T21,IF(G21=$U$12,U21,IF(G21=$V$12,V21,"-")))</f>
        <v>-</v>
      </c>
      <c r="N21" s="7">
        <f t="shared" si="6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>H21*Q21</f>
        <v>0</v>
      </c>
      <c r="S21">
        <f t="shared" si="0"/>
        <v>0</v>
      </c>
      <c r="T21" t="str">
        <f t="shared" si="1"/>
        <v>-</v>
      </c>
      <c r="U21" t="str">
        <f t="shared" si="2"/>
        <v>-</v>
      </c>
      <c r="V21" t="str">
        <f t="shared" si="3"/>
        <v>-</v>
      </c>
      <c r="W21">
        <f>N21+(1-F21)</f>
        <v>1</v>
      </c>
    </row>
    <row r="22" spans="1:23" hidden="1" x14ac:dyDescent="0.25">
      <c r="A22" s="8">
        <f t="shared" si="4"/>
        <v>4</v>
      </c>
      <c r="B22" s="22"/>
      <c r="C22" s="21"/>
      <c r="D22" s="21"/>
      <c r="E22" s="23"/>
      <c r="F22" s="21"/>
      <c r="G22" s="21"/>
      <c r="H22" s="24"/>
      <c r="I22" s="7" t="e">
        <f>RANK(H22,H$13:H$43)</f>
        <v>#N/A</v>
      </c>
      <c r="J22" s="24"/>
      <c r="K22" s="7" t="e">
        <f t="shared" si="5"/>
        <v>#N/A</v>
      </c>
      <c r="L22" s="27">
        <f>H22+J22/2</f>
        <v>0</v>
      </c>
      <c r="M22" s="7" t="str">
        <f>IF(G22=$T$12,T22,IF(G22=$U$12,U22,IF(G22=$V$12,V22,"-")))</f>
        <v>-</v>
      </c>
      <c r="N22" s="7">
        <f t="shared" si="6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>H22*Q22</f>
        <v>0</v>
      </c>
      <c r="S22">
        <f t="shared" si="0"/>
        <v>0</v>
      </c>
      <c r="T22" t="str">
        <f t="shared" si="1"/>
        <v>-</v>
      </c>
      <c r="U22" t="str">
        <f t="shared" si="2"/>
        <v>-</v>
      </c>
      <c r="V22" t="str">
        <f t="shared" si="3"/>
        <v>-</v>
      </c>
      <c r="W22">
        <f>N22+(1-F22)</f>
        <v>1</v>
      </c>
    </row>
    <row r="23" spans="1:23" hidden="1" x14ac:dyDescent="0.25">
      <c r="A23" s="8">
        <f t="shared" si="4"/>
        <v>4</v>
      </c>
      <c r="B23" s="22"/>
      <c r="C23" s="21"/>
      <c r="D23" s="21"/>
      <c r="E23" s="23"/>
      <c r="F23" s="21"/>
      <c r="G23" s="21"/>
      <c r="H23" s="24"/>
      <c r="I23" s="7" t="e">
        <f>RANK(H23,H$13:H$43)</f>
        <v>#N/A</v>
      </c>
      <c r="J23" s="24"/>
      <c r="K23" s="7" t="e">
        <f t="shared" si="5"/>
        <v>#N/A</v>
      </c>
      <c r="L23" s="27">
        <f>H23+J23/2</f>
        <v>0</v>
      </c>
      <c r="M23" s="7" t="str">
        <f>IF(G23=$T$12,T23,IF(G23=$U$12,U23,IF(G23=$V$12,V23,"-")))</f>
        <v>-</v>
      </c>
      <c r="N23" s="7">
        <f t="shared" si="6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>H23*Q23</f>
        <v>0</v>
      </c>
      <c r="S23">
        <f t="shared" si="0"/>
        <v>0</v>
      </c>
      <c r="T23" t="str">
        <f t="shared" si="1"/>
        <v>-</v>
      </c>
      <c r="U23" t="str">
        <f t="shared" si="2"/>
        <v>-</v>
      </c>
      <c r="V23" t="str">
        <f t="shared" si="3"/>
        <v>-</v>
      </c>
      <c r="W23">
        <f>N23+(1-F23)</f>
        <v>1</v>
      </c>
    </row>
    <row r="24" spans="1:23" hidden="1" x14ac:dyDescent="0.25">
      <c r="A24" s="8">
        <f t="shared" si="4"/>
        <v>4</v>
      </c>
      <c r="B24" s="22"/>
      <c r="C24" s="21"/>
      <c r="D24" s="21"/>
      <c r="E24" s="23"/>
      <c r="F24" s="21"/>
      <c r="G24" s="21"/>
      <c r="H24" s="24"/>
      <c r="I24" s="7" t="e">
        <f>RANK(H24,H$13:H$43)</f>
        <v>#N/A</v>
      </c>
      <c r="J24" s="24"/>
      <c r="K24" s="7" t="e">
        <f t="shared" si="5"/>
        <v>#N/A</v>
      </c>
      <c r="L24" s="27">
        <f>H24+J24/2</f>
        <v>0</v>
      </c>
      <c r="M24" s="7" t="str">
        <f>IF(G24=$T$12,T24,IF(G24=$U$12,U24,IF(G24=$V$12,V24,"-")))</f>
        <v>-</v>
      </c>
      <c r="N24" s="7">
        <f t="shared" si="6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>H24*Q24</f>
        <v>0</v>
      </c>
      <c r="S24">
        <f t="shared" si="0"/>
        <v>0</v>
      </c>
      <c r="T24" t="str">
        <f t="shared" si="1"/>
        <v>-</v>
      </c>
      <c r="U24" t="str">
        <f t="shared" si="2"/>
        <v>-</v>
      </c>
      <c r="V24" t="str">
        <f t="shared" si="3"/>
        <v>-</v>
      </c>
      <c r="W24">
        <f>N24+(1-F24)</f>
        <v>1</v>
      </c>
    </row>
    <row r="25" spans="1:23" hidden="1" x14ac:dyDescent="0.25">
      <c r="A25" s="8">
        <f t="shared" si="4"/>
        <v>4</v>
      </c>
      <c r="B25" s="22"/>
      <c r="C25" s="21"/>
      <c r="D25" s="21"/>
      <c r="E25" s="23"/>
      <c r="F25" s="21"/>
      <c r="G25" s="21"/>
      <c r="H25" s="24"/>
      <c r="I25" s="7" t="e">
        <f>RANK(H25,H$13:H$43)</f>
        <v>#N/A</v>
      </c>
      <c r="J25" s="24"/>
      <c r="K25" s="7" t="e">
        <f t="shared" si="5"/>
        <v>#N/A</v>
      </c>
      <c r="L25" s="27">
        <f>H25+J25/2</f>
        <v>0</v>
      </c>
      <c r="M25" s="7" t="str">
        <f>IF(G25=$T$12,T25,IF(G25=$U$12,U25,IF(G25=$V$12,V25,"-")))</f>
        <v>-</v>
      </c>
      <c r="N25" s="7">
        <f t="shared" si="6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>H25*Q25</f>
        <v>0</v>
      </c>
      <c r="S25">
        <f t="shared" si="0"/>
        <v>0</v>
      </c>
      <c r="T25" t="str">
        <f t="shared" si="1"/>
        <v>-</v>
      </c>
      <c r="U25" t="str">
        <f t="shared" si="2"/>
        <v>-</v>
      </c>
      <c r="V25" t="str">
        <f t="shared" si="3"/>
        <v>-</v>
      </c>
      <c r="W25">
        <f>N25+(1-F25)</f>
        <v>1</v>
      </c>
    </row>
    <row r="26" spans="1:23" hidden="1" x14ac:dyDescent="0.25">
      <c r="A26" s="8">
        <f t="shared" si="4"/>
        <v>4</v>
      </c>
      <c r="B26" s="22"/>
      <c r="C26" s="21"/>
      <c r="D26" s="21"/>
      <c r="E26" s="23"/>
      <c r="F26" s="21"/>
      <c r="G26" s="21"/>
      <c r="H26" s="24"/>
      <c r="I26" s="7" t="e">
        <f>RANK(H26,H$13:H$43)</f>
        <v>#N/A</v>
      </c>
      <c r="J26" s="24"/>
      <c r="K26" s="7" t="e">
        <f t="shared" si="5"/>
        <v>#N/A</v>
      </c>
      <c r="L26" s="27">
        <f>H26+J26/2</f>
        <v>0</v>
      </c>
      <c r="M26" s="7" t="str">
        <f>IF(G26=$T$12,T26,IF(G26=$U$12,U26,IF(G26=$V$12,V26,"-")))</f>
        <v>-</v>
      </c>
      <c r="N26" s="7">
        <f t="shared" si="6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>H26*Q26</f>
        <v>0</v>
      </c>
      <c r="S26">
        <f t="shared" si="0"/>
        <v>0</v>
      </c>
      <c r="T26" t="str">
        <f t="shared" si="1"/>
        <v>-</v>
      </c>
      <c r="U26" t="str">
        <f t="shared" si="2"/>
        <v>-</v>
      </c>
      <c r="V26" t="str">
        <f t="shared" si="3"/>
        <v>-</v>
      </c>
      <c r="W26">
        <f>N26+(1-F26)</f>
        <v>1</v>
      </c>
    </row>
    <row r="27" spans="1:23" hidden="1" x14ac:dyDescent="0.25">
      <c r="A27" s="8">
        <f t="shared" si="4"/>
        <v>4</v>
      </c>
      <c r="B27" s="22"/>
      <c r="C27" s="21"/>
      <c r="D27" s="21"/>
      <c r="E27" s="23"/>
      <c r="F27" s="21"/>
      <c r="G27" s="21"/>
      <c r="H27" s="24"/>
      <c r="I27" s="7" t="e">
        <f>RANK(H27,H$13:H$43)</f>
        <v>#N/A</v>
      </c>
      <c r="J27" s="24"/>
      <c r="K27" s="7" t="e">
        <f t="shared" si="5"/>
        <v>#N/A</v>
      </c>
      <c r="L27" s="27">
        <f>H27+J27/2</f>
        <v>0</v>
      </c>
      <c r="M27" s="7" t="str">
        <f>IF(G27=$T$12,T27,IF(G27=$U$12,U27,IF(G27=$V$12,V27,"-")))</f>
        <v>-</v>
      </c>
      <c r="N27" s="7">
        <f t="shared" si="6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>H27*Q27</f>
        <v>0</v>
      </c>
      <c r="S27">
        <f t="shared" si="0"/>
        <v>0</v>
      </c>
      <c r="T27" t="str">
        <f t="shared" si="1"/>
        <v>-</v>
      </c>
      <c r="U27" t="str">
        <f t="shared" si="2"/>
        <v>-</v>
      </c>
      <c r="V27" t="str">
        <f t="shared" si="3"/>
        <v>-</v>
      </c>
      <c r="W27">
        <f>N27+(1-F27)</f>
        <v>1</v>
      </c>
    </row>
    <row r="28" spans="1:23" hidden="1" x14ac:dyDescent="0.25">
      <c r="A28" s="8">
        <f t="shared" si="4"/>
        <v>4</v>
      </c>
      <c r="B28" s="22"/>
      <c r="C28" s="21"/>
      <c r="D28" s="21"/>
      <c r="E28" s="23"/>
      <c r="F28" s="21"/>
      <c r="G28" s="21"/>
      <c r="H28" s="24"/>
      <c r="I28" s="7" t="e">
        <f>RANK(H28,H$13:H$43)</f>
        <v>#N/A</v>
      </c>
      <c r="J28" s="24"/>
      <c r="K28" s="7" t="e">
        <f t="shared" si="5"/>
        <v>#N/A</v>
      </c>
      <c r="L28" s="27">
        <f>H28+J28/2</f>
        <v>0</v>
      </c>
      <c r="M28" s="7" t="str">
        <f>IF(G28=$T$12,T28,IF(G28=$U$12,U28,IF(G28=$V$12,V28,"-")))</f>
        <v>-</v>
      </c>
      <c r="N28" s="7">
        <f t="shared" si="6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>H28*Q28</f>
        <v>0</v>
      </c>
      <c r="S28">
        <f t="shared" si="0"/>
        <v>0</v>
      </c>
      <c r="T28" t="str">
        <f t="shared" si="1"/>
        <v>-</v>
      </c>
      <c r="U28" t="str">
        <f t="shared" si="2"/>
        <v>-</v>
      </c>
      <c r="V28" t="str">
        <f t="shared" si="3"/>
        <v>-</v>
      </c>
      <c r="W28">
        <f>N28+(1-F28)</f>
        <v>1</v>
      </c>
    </row>
    <row r="29" spans="1:23" hidden="1" x14ac:dyDescent="0.25">
      <c r="A29" s="8">
        <f t="shared" si="4"/>
        <v>4</v>
      </c>
      <c r="B29" s="22"/>
      <c r="C29" s="21"/>
      <c r="D29" s="21"/>
      <c r="E29" s="23"/>
      <c r="F29" s="21"/>
      <c r="G29" s="21"/>
      <c r="H29" s="24"/>
      <c r="I29" s="7" t="e">
        <f>RANK(H29,H$13:H$43)</f>
        <v>#N/A</v>
      </c>
      <c r="J29" s="24"/>
      <c r="K29" s="7" t="e">
        <f t="shared" si="5"/>
        <v>#N/A</v>
      </c>
      <c r="L29" s="27">
        <f>H29+J29/2</f>
        <v>0</v>
      </c>
      <c r="M29" s="7" t="str">
        <f>IF(G29=$T$12,T29,IF(G29=$U$12,U29,IF(G29=$V$12,V29,"-")))</f>
        <v>-</v>
      </c>
      <c r="N29" s="7">
        <f t="shared" si="6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>H29*Q29</f>
        <v>0</v>
      </c>
      <c r="S29">
        <f t="shared" si="0"/>
        <v>0</v>
      </c>
      <c r="T29" t="str">
        <f t="shared" si="1"/>
        <v>-</v>
      </c>
      <c r="U29" t="str">
        <f t="shared" si="2"/>
        <v>-</v>
      </c>
      <c r="V29" t="str">
        <f t="shared" si="3"/>
        <v>-</v>
      </c>
      <c r="W29">
        <f>N29+(1-F29)</f>
        <v>1</v>
      </c>
    </row>
    <row r="30" spans="1:23" hidden="1" x14ac:dyDescent="0.25">
      <c r="A30" s="8">
        <f t="shared" si="4"/>
        <v>4</v>
      </c>
      <c r="B30" s="22"/>
      <c r="C30" s="21"/>
      <c r="D30" s="21"/>
      <c r="E30" s="23"/>
      <c r="F30" s="21"/>
      <c r="G30" s="21"/>
      <c r="H30" s="24"/>
      <c r="I30" s="7" t="e">
        <f>RANK(H30,H$13:H$43)</f>
        <v>#N/A</v>
      </c>
      <c r="J30" s="24"/>
      <c r="K30" s="7" t="e">
        <f t="shared" si="5"/>
        <v>#N/A</v>
      </c>
      <c r="L30" s="27">
        <f>H30+J30/2</f>
        <v>0</v>
      </c>
      <c r="M30" s="7" t="str">
        <f>IF(G30=$T$12,T30,IF(G30=$U$12,U30,IF(G30=$V$12,V30,"-")))</f>
        <v>-</v>
      </c>
      <c r="N30" s="7">
        <f t="shared" si="6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>H30*Q30</f>
        <v>0</v>
      </c>
      <c r="S30">
        <f t="shared" si="0"/>
        <v>0</v>
      </c>
      <c r="T30" t="str">
        <f t="shared" si="1"/>
        <v>-</v>
      </c>
      <c r="U30" t="str">
        <f t="shared" si="2"/>
        <v>-</v>
      </c>
      <c r="V30" t="str">
        <f t="shared" si="3"/>
        <v>-</v>
      </c>
      <c r="W30">
        <f>N30+(1-F30)</f>
        <v>1</v>
      </c>
    </row>
    <row r="31" spans="1:23" hidden="1" x14ac:dyDescent="0.25">
      <c r="A31" s="8">
        <f t="shared" si="4"/>
        <v>4</v>
      </c>
      <c r="B31" s="22"/>
      <c r="C31" s="21"/>
      <c r="D31" s="21"/>
      <c r="E31" s="23"/>
      <c r="F31" s="21"/>
      <c r="G31" s="21"/>
      <c r="H31" s="24"/>
      <c r="I31" s="7" t="e">
        <f>RANK(H31,H$13:H$43)</f>
        <v>#N/A</v>
      </c>
      <c r="J31" s="24"/>
      <c r="K31" s="7" t="e">
        <f t="shared" si="5"/>
        <v>#N/A</v>
      </c>
      <c r="L31" s="27">
        <f>H31+J31/2</f>
        <v>0</v>
      </c>
      <c r="M31" s="7" t="str">
        <f>IF(G31=$T$12,T31,IF(G31=$U$12,U31,IF(G31=$V$12,V31,"-")))</f>
        <v>-</v>
      </c>
      <c r="N31" s="7">
        <f t="shared" si="6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>H31*Q31</f>
        <v>0</v>
      </c>
      <c r="S31">
        <f t="shared" si="0"/>
        <v>0</v>
      </c>
      <c r="T31" t="str">
        <f t="shared" si="1"/>
        <v>-</v>
      </c>
      <c r="U31" t="str">
        <f t="shared" si="2"/>
        <v>-</v>
      </c>
      <c r="V31" t="str">
        <f t="shared" si="3"/>
        <v>-</v>
      </c>
      <c r="W31">
        <f>N31+(1-F31)</f>
        <v>1</v>
      </c>
    </row>
    <row r="32" spans="1:23" hidden="1" x14ac:dyDescent="0.25">
      <c r="A32" s="8">
        <f t="shared" si="4"/>
        <v>4</v>
      </c>
      <c r="B32" s="22"/>
      <c r="C32" s="21"/>
      <c r="D32" s="21"/>
      <c r="E32" s="23"/>
      <c r="F32" s="21"/>
      <c r="G32" s="21"/>
      <c r="H32" s="24"/>
      <c r="I32" s="7" t="e">
        <f>RANK(H32,H$13:H$43)</f>
        <v>#N/A</v>
      </c>
      <c r="J32" s="24"/>
      <c r="K32" s="7" t="e">
        <f t="shared" si="5"/>
        <v>#N/A</v>
      </c>
      <c r="L32" s="27">
        <f>H32+J32/2</f>
        <v>0</v>
      </c>
      <c r="M32" s="7" t="str">
        <f>IF(G32=$T$12,T32,IF(G32=$U$12,U32,IF(G32=$V$12,V32,"-")))</f>
        <v>-</v>
      </c>
      <c r="N32" s="7">
        <f t="shared" si="6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>H32*Q32</f>
        <v>0</v>
      </c>
      <c r="S32">
        <f t="shared" si="0"/>
        <v>0</v>
      </c>
      <c r="T32" t="str">
        <f t="shared" si="1"/>
        <v>-</v>
      </c>
      <c r="U32" t="str">
        <f t="shared" si="2"/>
        <v>-</v>
      </c>
      <c r="V32" t="str">
        <f t="shared" si="3"/>
        <v>-</v>
      </c>
      <c r="W32">
        <f>N32+(1-F32)</f>
        <v>1</v>
      </c>
    </row>
    <row r="33" spans="1:23" hidden="1" x14ac:dyDescent="0.25">
      <c r="A33" s="8">
        <f t="shared" si="4"/>
        <v>4</v>
      </c>
      <c r="B33" s="22"/>
      <c r="C33" s="21"/>
      <c r="D33" s="21"/>
      <c r="E33" s="23"/>
      <c r="F33" s="21"/>
      <c r="G33" s="21"/>
      <c r="H33" s="24"/>
      <c r="I33" s="7" t="e">
        <f>RANK(H33,H$13:H$43)</f>
        <v>#N/A</v>
      </c>
      <c r="J33" s="24"/>
      <c r="K33" s="7" t="e">
        <f t="shared" si="5"/>
        <v>#N/A</v>
      </c>
      <c r="L33" s="27">
        <f>H33+J33/2</f>
        <v>0</v>
      </c>
      <c r="M33" s="7" t="str">
        <f>IF(G33=$T$12,T33,IF(G33=$U$12,U33,IF(G33=$V$12,V33,"-")))</f>
        <v>-</v>
      </c>
      <c r="N33" s="7">
        <f t="shared" si="6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>H33*Q33</f>
        <v>0</v>
      </c>
      <c r="S33">
        <f t="shared" si="0"/>
        <v>0</v>
      </c>
      <c r="T33" t="str">
        <f t="shared" si="1"/>
        <v>-</v>
      </c>
      <c r="U33" t="str">
        <f t="shared" si="2"/>
        <v>-</v>
      </c>
      <c r="V33" t="str">
        <f t="shared" si="3"/>
        <v>-</v>
      </c>
      <c r="W33">
        <f>N33+(1-F33)</f>
        <v>1</v>
      </c>
    </row>
    <row r="34" spans="1:23" hidden="1" x14ac:dyDescent="0.25">
      <c r="A34" s="8">
        <f t="shared" si="4"/>
        <v>4</v>
      </c>
      <c r="B34" s="22"/>
      <c r="C34" s="21"/>
      <c r="D34" s="21"/>
      <c r="E34" s="23"/>
      <c r="F34" s="21"/>
      <c r="G34" s="21"/>
      <c r="H34" s="24"/>
      <c r="I34" s="7" t="e">
        <f>RANK(H34,H$13:H$43)</f>
        <v>#N/A</v>
      </c>
      <c r="J34" s="24"/>
      <c r="K34" s="7" t="e">
        <f t="shared" si="5"/>
        <v>#N/A</v>
      </c>
      <c r="L34" s="27">
        <f>H34+J34/2</f>
        <v>0</v>
      </c>
      <c r="M34" s="7" t="str">
        <f>IF(G34=$T$12,T34,IF(G34=$U$12,U34,IF(G34=$V$12,V34,"-")))</f>
        <v>-</v>
      </c>
      <c r="N34" s="7">
        <f t="shared" si="6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>H34*Q34</f>
        <v>0</v>
      </c>
      <c r="S34">
        <f t="shared" si="0"/>
        <v>0</v>
      </c>
      <c r="T34" t="str">
        <f t="shared" si="1"/>
        <v>-</v>
      </c>
      <c r="U34" t="str">
        <f t="shared" si="2"/>
        <v>-</v>
      </c>
      <c r="V34" t="str">
        <f t="shared" si="3"/>
        <v>-</v>
      </c>
      <c r="W34">
        <f>N34+(1-F34)</f>
        <v>1</v>
      </c>
    </row>
    <row r="35" spans="1:23" hidden="1" x14ac:dyDescent="0.25">
      <c r="A35" s="8">
        <f t="shared" si="4"/>
        <v>4</v>
      </c>
      <c r="B35" s="22"/>
      <c r="C35" s="21"/>
      <c r="D35" s="21"/>
      <c r="E35" s="23"/>
      <c r="F35" s="21"/>
      <c r="G35" s="21"/>
      <c r="H35" s="24"/>
      <c r="I35" s="7" t="e">
        <f>RANK(H35,H$13:H$43)</f>
        <v>#N/A</v>
      </c>
      <c r="J35" s="24"/>
      <c r="K35" s="7" t="e">
        <f t="shared" si="5"/>
        <v>#N/A</v>
      </c>
      <c r="L35" s="27">
        <f>H35+J35/2</f>
        <v>0</v>
      </c>
      <c r="M35" s="7" t="str">
        <f>IF(G35=$T$12,T35,IF(G35=$U$12,U35,IF(G35=$V$12,V35,"-")))</f>
        <v>-</v>
      </c>
      <c r="N35" s="7">
        <f t="shared" si="6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>H35*Q35</f>
        <v>0</v>
      </c>
      <c r="S35">
        <f t="shared" si="0"/>
        <v>0</v>
      </c>
      <c r="T35" t="str">
        <f t="shared" si="1"/>
        <v>-</v>
      </c>
      <c r="U35" t="str">
        <f t="shared" si="2"/>
        <v>-</v>
      </c>
      <c r="V35" t="str">
        <f t="shared" si="3"/>
        <v>-</v>
      </c>
      <c r="W35">
        <f>N35+(1-F35)</f>
        <v>1</v>
      </c>
    </row>
    <row r="36" spans="1:23" hidden="1" x14ac:dyDescent="0.25">
      <c r="A36" s="8">
        <f t="shared" si="4"/>
        <v>4</v>
      </c>
      <c r="B36" s="22"/>
      <c r="C36" s="21"/>
      <c r="D36" s="21"/>
      <c r="E36" s="23"/>
      <c r="F36" s="21"/>
      <c r="G36" s="21"/>
      <c r="H36" s="24"/>
      <c r="I36" s="7" t="e">
        <f>RANK(H36,H$13:H$43)</f>
        <v>#N/A</v>
      </c>
      <c r="J36" s="24"/>
      <c r="K36" s="7" t="e">
        <f t="shared" si="5"/>
        <v>#N/A</v>
      </c>
      <c r="L36" s="27">
        <f>H36+J36/2</f>
        <v>0</v>
      </c>
      <c r="M36" s="7" t="str">
        <f>IF(G36=$T$12,T36,IF(G36=$U$12,U36,IF(G36=$V$12,V36,"-")))</f>
        <v>-</v>
      </c>
      <c r="N36" s="7">
        <f t="shared" si="6"/>
        <v>0</v>
      </c>
      <c r="O36" s="7">
        <f>SUMIF(титульная!C$28:C$94,A36,титульная!D$28:D$94)</f>
        <v>15</v>
      </c>
      <c r="P36" s="2"/>
      <c r="Q36">
        <f>SUMIF(титульная!$C$11:$C$25,G36,титульная!$D$11:$D$25)</f>
        <v>0</v>
      </c>
      <c r="R36">
        <f>H36*Q36</f>
        <v>0</v>
      </c>
      <c r="S36">
        <f t="shared" si="0"/>
        <v>0</v>
      </c>
      <c r="T36" t="str">
        <f t="shared" si="1"/>
        <v>-</v>
      </c>
      <c r="U36" t="str">
        <f t="shared" si="2"/>
        <v>-</v>
      </c>
      <c r="V36" t="str">
        <f t="shared" si="3"/>
        <v>-</v>
      </c>
      <c r="W36">
        <f>N36+(1-F36)</f>
        <v>1</v>
      </c>
    </row>
    <row r="37" spans="1:23" hidden="1" x14ac:dyDescent="0.25">
      <c r="A37" s="8">
        <f t="shared" si="4"/>
        <v>4</v>
      </c>
      <c r="B37" s="22"/>
      <c r="C37" s="21"/>
      <c r="D37" s="21"/>
      <c r="E37" s="23"/>
      <c r="F37" s="21"/>
      <c r="G37" s="21"/>
      <c r="H37" s="24"/>
      <c r="I37" s="7" t="e">
        <f>RANK(H37,H$13:H$43)</f>
        <v>#N/A</v>
      </c>
      <c r="J37" s="24"/>
      <c r="K37" s="7" t="e">
        <f t="shared" si="5"/>
        <v>#N/A</v>
      </c>
      <c r="L37" s="27">
        <f>H37+J37/2</f>
        <v>0</v>
      </c>
      <c r="M37" s="7" t="str">
        <f>IF(G37=$T$12,T37,IF(G37=$U$12,U37,IF(G37=$V$12,V37,"-")))</f>
        <v>-</v>
      </c>
      <c r="N37" s="7">
        <f t="shared" si="6"/>
        <v>0</v>
      </c>
      <c r="O37" s="7">
        <f>SUMIF(титульная!C$28:C$94,A37,титульная!D$28:D$94)</f>
        <v>15</v>
      </c>
      <c r="P37" s="2"/>
      <c r="Q37">
        <f>SUMIF(титульная!$C$11:$C$25,G37,титульная!$D$11:$D$25)</f>
        <v>0</v>
      </c>
      <c r="R37">
        <f>H37*Q37</f>
        <v>0</v>
      </c>
      <c r="S37">
        <f t="shared" si="0"/>
        <v>0</v>
      </c>
      <c r="T37" t="str">
        <f t="shared" si="1"/>
        <v>-</v>
      </c>
      <c r="U37" t="str">
        <f t="shared" si="2"/>
        <v>-</v>
      </c>
      <c r="V37" t="str">
        <f t="shared" si="3"/>
        <v>-</v>
      </c>
      <c r="W37">
        <f>N37+(1-F37)</f>
        <v>1</v>
      </c>
    </row>
    <row r="38" spans="1:23" hidden="1" x14ac:dyDescent="0.25">
      <c r="A38" s="8">
        <f t="shared" si="4"/>
        <v>4</v>
      </c>
      <c r="B38" s="22"/>
      <c r="C38" s="21"/>
      <c r="D38" s="21"/>
      <c r="E38" s="23"/>
      <c r="F38" s="21"/>
      <c r="G38" s="21"/>
      <c r="H38" s="24"/>
      <c r="I38" s="7" t="e">
        <f>RANK(H38,H$13:H$43)</f>
        <v>#N/A</v>
      </c>
      <c r="J38" s="24"/>
      <c r="K38" s="7" t="e">
        <f t="shared" si="5"/>
        <v>#N/A</v>
      </c>
      <c r="L38" s="27">
        <f>H38+J38/2</f>
        <v>0</v>
      </c>
      <c r="M38" s="7" t="str">
        <f>IF(G38=$T$12,T38,IF(G38=$U$12,U38,IF(G38=$V$12,V38,"-")))</f>
        <v>-</v>
      </c>
      <c r="N38" s="7">
        <f t="shared" si="6"/>
        <v>0</v>
      </c>
      <c r="O38" s="7">
        <f>SUMIF(титульная!C$28:C$94,A38,титульная!D$28:D$94)</f>
        <v>15</v>
      </c>
      <c r="P38" s="2"/>
      <c r="Q38">
        <f>SUMIF(титульная!$C$11:$C$25,G38,титульная!$D$11:$D$25)</f>
        <v>0</v>
      </c>
      <c r="R38">
        <f>H38*Q38</f>
        <v>0</v>
      </c>
      <c r="S38">
        <f t="shared" si="0"/>
        <v>0</v>
      </c>
      <c r="T38" t="str">
        <f t="shared" si="1"/>
        <v>-</v>
      </c>
      <c r="U38" t="str">
        <f t="shared" si="2"/>
        <v>-</v>
      </c>
      <c r="V38" t="str">
        <f t="shared" si="3"/>
        <v>-</v>
      </c>
      <c r="W38">
        <f>N38+(1-F38)</f>
        <v>1</v>
      </c>
    </row>
    <row r="39" spans="1:23" hidden="1" x14ac:dyDescent="0.25">
      <c r="A39" s="8">
        <f t="shared" si="4"/>
        <v>4</v>
      </c>
      <c r="B39" s="22"/>
      <c r="C39" s="21"/>
      <c r="D39" s="21"/>
      <c r="E39" s="23"/>
      <c r="F39" s="21"/>
      <c r="G39" s="21"/>
      <c r="H39" s="24"/>
      <c r="I39" s="7" t="e">
        <f>RANK(H39,H$13:H$43)</f>
        <v>#N/A</v>
      </c>
      <c r="J39" s="24"/>
      <c r="K39" s="7" t="e">
        <f t="shared" si="5"/>
        <v>#N/A</v>
      </c>
      <c r="L39" s="27">
        <f>H39+J39/2</f>
        <v>0</v>
      </c>
      <c r="M39" s="7" t="str">
        <f>IF(G39=$T$12,T39,IF(G39=$U$12,U39,IF(G39=$V$12,V39,"-")))</f>
        <v>-</v>
      </c>
      <c r="N39" s="7">
        <f t="shared" si="6"/>
        <v>0</v>
      </c>
      <c r="O39" s="7">
        <f>SUMIF(титульная!C$28:C$94,A39,титульная!D$28:D$94)</f>
        <v>15</v>
      </c>
      <c r="P39" s="2"/>
      <c r="Q39">
        <f>SUMIF(титульная!$C$11:$C$25,G39,титульная!$D$11:$D$25)</f>
        <v>0</v>
      </c>
      <c r="R39">
        <f>H39*Q39</f>
        <v>0</v>
      </c>
      <c r="S39">
        <f t="shared" si="0"/>
        <v>0</v>
      </c>
      <c r="T39" t="str">
        <f t="shared" si="1"/>
        <v>-</v>
      </c>
      <c r="U39" t="str">
        <f t="shared" si="2"/>
        <v>-</v>
      </c>
      <c r="V39" t="str">
        <f t="shared" si="3"/>
        <v>-</v>
      </c>
      <c r="W39">
        <f>N39+(1-F39)</f>
        <v>1</v>
      </c>
    </row>
    <row r="40" spans="1:23" hidden="1" x14ac:dyDescent="0.25">
      <c r="A40" s="8">
        <f t="shared" si="4"/>
        <v>4</v>
      </c>
      <c r="B40" s="22"/>
      <c r="C40" s="21"/>
      <c r="D40" s="21"/>
      <c r="E40" s="23"/>
      <c r="F40" s="21"/>
      <c r="G40" s="21"/>
      <c r="H40" s="24"/>
      <c r="I40" s="7" t="e">
        <f>RANK(H40,H$13:H$43)</f>
        <v>#N/A</v>
      </c>
      <c r="J40" s="24"/>
      <c r="K40" s="7" t="e">
        <f t="shared" si="5"/>
        <v>#N/A</v>
      </c>
      <c r="L40" s="27">
        <f>H40+J40/2</f>
        <v>0</v>
      </c>
      <c r="M40" s="7" t="str">
        <f>IF(G40=$T$12,T40,IF(G40=$U$12,U40,IF(G40=$V$12,V40,"-")))</f>
        <v>-</v>
      </c>
      <c r="N40" s="7">
        <f t="shared" si="6"/>
        <v>0</v>
      </c>
      <c r="O40" s="7">
        <f>SUMIF(титульная!C$28:C$94,A40,титульная!D$28:D$94)</f>
        <v>15</v>
      </c>
      <c r="P40" s="2"/>
      <c r="Q40">
        <f>SUMIF(титульная!$C$11:$C$25,G40,титульная!$D$11:$D$25)</f>
        <v>0</v>
      </c>
      <c r="R40">
        <f>H40*Q40</f>
        <v>0</v>
      </c>
      <c r="S40">
        <f t="shared" si="0"/>
        <v>0</v>
      </c>
      <c r="T40" t="str">
        <f t="shared" si="1"/>
        <v>-</v>
      </c>
      <c r="U40" t="str">
        <f t="shared" si="2"/>
        <v>-</v>
      </c>
      <c r="V40" t="str">
        <f t="shared" si="3"/>
        <v>-</v>
      </c>
      <c r="W40">
        <f>N40+(1-F40)</f>
        <v>1</v>
      </c>
    </row>
    <row r="41" spans="1:23" hidden="1" x14ac:dyDescent="0.25">
      <c r="A41" s="8">
        <f t="shared" si="4"/>
        <v>4</v>
      </c>
      <c r="B41" s="22"/>
      <c r="C41" s="21"/>
      <c r="D41" s="21"/>
      <c r="E41" s="23"/>
      <c r="F41" s="21"/>
      <c r="G41" s="21"/>
      <c r="H41" s="24"/>
      <c r="I41" s="7" t="e">
        <f>RANK(H41,H$13:H$43)</f>
        <v>#N/A</v>
      </c>
      <c r="J41" s="24"/>
      <c r="K41" s="7" t="e">
        <f t="shared" si="5"/>
        <v>#N/A</v>
      </c>
      <c r="L41" s="27">
        <f>H41+J41/2</f>
        <v>0</v>
      </c>
      <c r="M41" s="7" t="str">
        <f>IF(G41=$T$12,T41,IF(G41=$U$12,U41,IF(G41=$V$12,V41,"-")))</f>
        <v>-</v>
      </c>
      <c r="N41" s="7">
        <f t="shared" si="6"/>
        <v>0</v>
      </c>
      <c r="O41" s="7">
        <f>SUMIF(титульная!C$28:C$94,A41,титульная!D$28:D$94)</f>
        <v>15</v>
      </c>
      <c r="P41" s="2"/>
      <c r="Q41">
        <f>SUMIF(титульная!$C$11:$C$25,G41,титульная!$D$11:$D$25)</f>
        <v>0</v>
      </c>
      <c r="R41">
        <f>H41*Q41</f>
        <v>0</v>
      </c>
      <c r="S41">
        <f t="shared" si="0"/>
        <v>0</v>
      </c>
      <c r="T41" t="str">
        <f t="shared" si="1"/>
        <v>-</v>
      </c>
      <c r="U41" t="str">
        <f t="shared" si="2"/>
        <v>-</v>
      </c>
      <c r="V41" t="str">
        <f t="shared" si="3"/>
        <v>-</v>
      </c>
      <c r="W41">
        <f>N41+(1-F41)</f>
        <v>1</v>
      </c>
    </row>
    <row r="42" spans="1:23" hidden="1" x14ac:dyDescent="0.25">
      <c r="A42" s="8">
        <f t="shared" si="4"/>
        <v>4</v>
      </c>
      <c r="B42" s="22"/>
      <c r="C42" s="21"/>
      <c r="D42" s="21"/>
      <c r="E42" s="23"/>
      <c r="F42" s="21"/>
      <c r="G42" s="21"/>
      <c r="H42" s="24"/>
      <c r="I42" s="7" t="e">
        <f>RANK(H42,H$13:H$43)</f>
        <v>#N/A</v>
      </c>
      <c r="J42" s="24"/>
      <c r="K42" s="7" t="e">
        <f t="shared" si="5"/>
        <v>#N/A</v>
      </c>
      <c r="L42" s="27">
        <f>H42+J42/2</f>
        <v>0</v>
      </c>
      <c r="M42" s="7" t="str">
        <f>IF(G42=$T$12,T42,IF(G42=$U$12,U42,IF(G42=$V$12,V42,"-")))</f>
        <v>-</v>
      </c>
      <c r="N42" s="7">
        <f t="shared" si="6"/>
        <v>0</v>
      </c>
      <c r="O42" s="7">
        <f>SUMIF(титульная!C$28:C$94,A42,титульная!D$28:D$94)</f>
        <v>15</v>
      </c>
      <c r="P42" s="2"/>
      <c r="Q42">
        <f>SUMIF(титульная!$C$11:$C$25,G42,титульная!$D$11:$D$25)</f>
        <v>0</v>
      </c>
      <c r="R42">
        <f>H42*Q42</f>
        <v>0</v>
      </c>
      <c r="S42">
        <f t="shared" si="0"/>
        <v>0</v>
      </c>
      <c r="T42" t="str">
        <f t="shared" si="1"/>
        <v>-</v>
      </c>
      <c r="U42" t="str">
        <f t="shared" si="2"/>
        <v>-</v>
      </c>
      <c r="V42" t="str">
        <f t="shared" si="3"/>
        <v>-</v>
      </c>
      <c r="W42">
        <f>N42+(1-F42)</f>
        <v>1</v>
      </c>
    </row>
    <row r="43" spans="1:23" hidden="1" x14ac:dyDescent="0.25">
      <c r="A43" s="8">
        <f t="shared" si="4"/>
        <v>4</v>
      </c>
      <c r="B43" s="22"/>
      <c r="C43" s="2"/>
      <c r="D43" s="2"/>
      <c r="E43" s="23"/>
      <c r="F43" s="2"/>
      <c r="G43" s="2"/>
      <c r="H43" s="25"/>
      <c r="I43" s="7" t="e">
        <f>RANK(H43,H$13:H$43)</f>
        <v>#N/A</v>
      </c>
      <c r="J43" s="25"/>
      <c r="K43" s="7" t="e">
        <f t="shared" si="5"/>
        <v>#N/A</v>
      </c>
      <c r="L43" s="27">
        <f>H43+J43/2</f>
        <v>0</v>
      </c>
      <c r="M43" s="7" t="str">
        <f>IF(G43=$T$12,T43,IF(G43=$U$12,U43,IF(G43=$V$12,V43,"-")))</f>
        <v>-</v>
      </c>
      <c r="N43" s="7">
        <f t="shared" si="6"/>
        <v>0</v>
      </c>
      <c r="O43" s="7">
        <f>SUMIF(титульная!C$28:C$94,A43,титульная!D$28:D$94)</f>
        <v>15</v>
      </c>
      <c r="P43" s="2"/>
      <c r="Q43">
        <f>SUMIF(титульная!$C$11:$C$25,G43,титульная!$D$11:$D$25)</f>
        <v>0</v>
      </c>
      <c r="R43">
        <f>H43*Q43</f>
        <v>0</v>
      </c>
      <c r="S43">
        <f t="shared" si="0"/>
        <v>0</v>
      </c>
      <c r="T43" t="str">
        <f t="shared" si="1"/>
        <v>-</v>
      </c>
      <c r="U43" t="str">
        <f t="shared" si="2"/>
        <v>-</v>
      </c>
      <c r="V43" t="str">
        <f t="shared" si="3"/>
        <v>-</v>
      </c>
      <c r="W43">
        <f>N43+(1-F43)</f>
        <v>1</v>
      </c>
    </row>
    <row r="45" spans="1:23" x14ac:dyDescent="0.25">
      <c r="A45" t="s">
        <v>54</v>
      </c>
      <c r="C45" t="str">
        <f>титульная!$D$7</f>
        <v>Исрапилов Ш.К. (1кат.)</v>
      </c>
      <c r="L45" t="s">
        <v>53</v>
      </c>
      <c r="P45" t="str">
        <f>титульная!$D$8</f>
        <v>Олейников Д.А</v>
      </c>
    </row>
    <row r="47" spans="1:23" x14ac:dyDescent="0.25">
      <c r="H47" s="27"/>
    </row>
  </sheetData>
  <autoFilter ref="A12:P12">
    <sortState ref="A13:P15">
      <sortCondition ref="A1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opLeftCell="A6" workbookViewId="0">
      <selection activeCell="J9" sqref="J9"/>
    </sheetView>
  </sheetViews>
  <sheetFormatPr defaultRowHeight="15" x14ac:dyDescent="0.25"/>
  <cols>
    <col min="1" max="1" width="6.42578125" customWidth="1"/>
    <col min="2" max="2" width="20.710937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7.140625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78</v>
      </c>
      <c r="F9" s="87" t="s">
        <v>167</v>
      </c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RANK(W13,W$13:W$42)</f>
        <v>1</v>
      </c>
      <c r="B13" s="66" t="s">
        <v>101</v>
      </c>
      <c r="C13" s="67">
        <v>2005</v>
      </c>
      <c r="D13" s="67"/>
      <c r="E13" s="68" t="s">
        <v>86</v>
      </c>
      <c r="F13" s="67">
        <v>45</v>
      </c>
      <c r="G13" s="67">
        <v>10</v>
      </c>
      <c r="H13" s="69"/>
      <c r="I13" s="69"/>
      <c r="J13" s="27">
        <v>215</v>
      </c>
      <c r="K13" s="29">
        <f>RANK(J13,J$13:J$42)</f>
        <v>2</v>
      </c>
      <c r="L13" s="27">
        <f>H13+J13/2</f>
        <v>107.5</v>
      </c>
      <c r="M13" s="29" t="str">
        <f>IF(G13=$T$12,T13,IF(G13=$U$12,U13,IF(G13=$V$12,V13,"-")))</f>
        <v>-</v>
      </c>
      <c r="N13" s="29">
        <f>L13*Q13</f>
        <v>430</v>
      </c>
      <c r="O13" s="29">
        <f>SUMIF(титульная!C$28:C$94,A13,титульная!D$28:D$94)</f>
        <v>20</v>
      </c>
      <c r="P13" s="64" t="s">
        <v>164</v>
      </c>
      <c r="Q13">
        <f>SUMIF(титульная!$C$11:$C$25,G13,титульная!$D$11:$D$25)</f>
        <v>4</v>
      </c>
      <c r="R13">
        <f t="shared" ref="R13:R16" si="0">H13*Q13</f>
        <v>0</v>
      </c>
      <c r="S13">
        <f t="shared" ref="S13:S16" si="1">J13*Q13</f>
        <v>860</v>
      </c>
      <c r="T13">
        <f t="shared" ref="T13:T16" si="2">IF($L13&lt;=$L$10,"-",IF($L13&lt;=$K$10,$L$9,IF($L13&lt;=$J$10,$K$9,$J$9)))</f>
        <v>0</v>
      </c>
      <c r="U13">
        <f t="shared" ref="U13:U16" si="3">IF($L13&lt;=$L$8,"-",IF($L13&lt;=$K$8,$L$7,IF($L13&lt;=$J$8,$K$7,$J$7)))</f>
        <v>0</v>
      </c>
      <c r="V13">
        <f t="shared" ref="V13:V16" si="4">IF($L13&lt;=$L$6,"-",IF($L13&lt;=$K$6,$L$5,IF($L13&lt;=$J$6,$K$5,$J$5)))</f>
        <v>0</v>
      </c>
      <c r="W13">
        <f t="shared" ref="W13:W16" si="5">N13+(1-F13)</f>
        <v>386</v>
      </c>
    </row>
    <row r="14" spans="1:23" x14ac:dyDescent="0.25">
      <c r="A14" s="8">
        <v>2</v>
      </c>
      <c r="B14" s="66" t="s">
        <v>142</v>
      </c>
      <c r="C14" s="67">
        <v>2005</v>
      </c>
      <c r="D14" s="67"/>
      <c r="E14" s="68" t="s">
        <v>88</v>
      </c>
      <c r="F14" s="67">
        <v>46</v>
      </c>
      <c r="G14" s="67">
        <v>12</v>
      </c>
      <c r="H14" s="69"/>
      <c r="I14" s="69"/>
      <c r="J14" s="27">
        <v>73</v>
      </c>
      <c r="K14" s="29">
        <f>RANK(J14,J$13:J$42)</f>
        <v>4</v>
      </c>
      <c r="L14" s="27">
        <f>H14+J14/2</f>
        <v>36.5</v>
      </c>
      <c r="M14" s="29" t="str">
        <f>IF(G14=$T$12,T14,IF(G14=$U$12,U14,IF(G14=$V$12,V14,"-")))</f>
        <v>-</v>
      </c>
      <c r="N14" s="29">
        <f>L14*Q14</f>
        <v>182.5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5</v>
      </c>
      <c r="R14">
        <f t="shared" si="0"/>
        <v>0</v>
      </c>
      <c r="S14">
        <f t="shared" si="1"/>
        <v>365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137.5</v>
      </c>
    </row>
    <row r="15" spans="1:23" x14ac:dyDescent="0.25">
      <c r="A15" s="8">
        <v>3</v>
      </c>
      <c r="B15" s="28" t="s">
        <v>156</v>
      </c>
      <c r="C15" s="29">
        <v>2004</v>
      </c>
      <c r="D15" s="29"/>
      <c r="E15" s="30" t="s">
        <v>86</v>
      </c>
      <c r="F15" s="29">
        <v>32</v>
      </c>
      <c r="G15" s="29">
        <v>6</v>
      </c>
      <c r="H15" s="27"/>
      <c r="I15" s="27"/>
      <c r="J15" s="27">
        <v>236</v>
      </c>
      <c r="K15" s="29">
        <f>RANK(J15,J$13:J$42)</f>
        <v>1</v>
      </c>
      <c r="L15" s="27">
        <f>H15+J15/2</f>
        <v>118</v>
      </c>
      <c r="M15" s="29" t="str">
        <f>IF(G15=$T$12,T15,IF(G15=$U$12,U15,IF(G15=$V$12,V15,"-")))</f>
        <v>-</v>
      </c>
      <c r="N15" s="29">
        <f>L15*Q15</f>
        <v>177</v>
      </c>
      <c r="O15" s="29">
        <f>SUMIF(титульная!C$28:C$94,A15,титульная!D$28:D$94)</f>
        <v>16</v>
      </c>
      <c r="P15" s="64" t="s">
        <v>166</v>
      </c>
      <c r="Q15">
        <f>SUMIF(титульная!$C$11:$C$25,G15,титульная!$D$11:$D$25)</f>
        <v>1.5</v>
      </c>
      <c r="R15">
        <f t="shared" si="0"/>
        <v>0</v>
      </c>
      <c r="S15">
        <f t="shared" si="1"/>
        <v>354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146</v>
      </c>
    </row>
    <row r="16" spans="1:23" x14ac:dyDescent="0.25">
      <c r="A16" s="8">
        <f>RANK(W16,W$13:W$42)</f>
        <v>4</v>
      </c>
      <c r="B16" s="28" t="s">
        <v>140</v>
      </c>
      <c r="C16" s="29">
        <v>2004</v>
      </c>
      <c r="D16" s="29"/>
      <c r="E16" s="30" t="s">
        <v>88</v>
      </c>
      <c r="F16" s="29">
        <v>40</v>
      </c>
      <c r="G16" s="29">
        <v>6</v>
      </c>
      <c r="H16" s="27"/>
      <c r="I16" s="27"/>
      <c r="J16" s="27">
        <v>196</v>
      </c>
      <c r="K16" s="29">
        <f>RANK(J16,J$13:J$42)</f>
        <v>3</v>
      </c>
      <c r="L16" s="27">
        <f>H16+J16/2</f>
        <v>98</v>
      </c>
      <c r="M16" s="29" t="str">
        <f>IF(G16=$T$12,T16,IF(G16=$U$12,U16,IF(G16=$V$12,V16,"-")))</f>
        <v>-</v>
      </c>
      <c r="N16" s="29">
        <f>L16*Q16</f>
        <v>147</v>
      </c>
      <c r="O16" s="29">
        <f>SUMIF(титульная!C$28:C$94,A16,титульная!D$28:D$94)</f>
        <v>15</v>
      </c>
      <c r="P16" s="64" t="s">
        <v>165</v>
      </c>
      <c r="Q16">
        <f>SUMIF(титульная!$C$11:$C$25,G16,титульная!$D$11:$D$25)</f>
        <v>1.5</v>
      </c>
      <c r="R16">
        <f t="shared" si="0"/>
        <v>0</v>
      </c>
      <c r="S16">
        <f t="shared" si="1"/>
        <v>294</v>
      </c>
      <c r="T16">
        <f t="shared" si="2"/>
        <v>0</v>
      </c>
      <c r="U16">
        <f t="shared" si="3"/>
        <v>0</v>
      </c>
      <c r="V16">
        <f t="shared" si="4"/>
        <v>0</v>
      </c>
      <c r="W16">
        <f t="shared" si="5"/>
        <v>108</v>
      </c>
    </row>
    <row r="17" spans="1:23" hidden="1" x14ac:dyDescent="0.25">
      <c r="A17" s="8">
        <f t="shared" ref="A16:A17" si="6">RANK(W17,W$13:W$42)</f>
        <v>5</v>
      </c>
      <c r="B17" s="28"/>
      <c r="C17" s="29"/>
      <c r="D17" s="29"/>
      <c r="E17" s="30"/>
      <c r="F17" s="29"/>
      <c r="G17" s="29"/>
      <c r="H17" s="27"/>
      <c r="I17" s="27"/>
      <c r="J17" s="24"/>
      <c r="K17" s="7" t="e">
        <f t="shared" ref="K13:K42" si="7">RANK(J17,J$13:J$42)</f>
        <v>#N/A</v>
      </c>
      <c r="L17" s="27">
        <f t="shared" ref="L13:L42" si="8">H17+J17/2</f>
        <v>0</v>
      </c>
      <c r="M17" s="7" t="str">
        <f t="shared" ref="M13:M19" si="9">IF(G17=$T$12,T17,IF(G17=$U$12,U17,IF(G17=$V$12,V17,"-")))</f>
        <v>-</v>
      </c>
      <c r="N17" s="7">
        <f t="shared" ref="N13:N19" si="10">L17*Q17</f>
        <v>0</v>
      </c>
      <c r="O17" s="7">
        <f>SUMIF(титульная!C$28:C$94,A17,титульная!D$28:D$94)</f>
        <v>14</v>
      </c>
      <c r="P17" s="2"/>
      <c r="Q17">
        <f>SUMIF(титульная!$C$11:$C$25,G17,титульная!$D$11:$D$25)</f>
        <v>0</v>
      </c>
      <c r="R17">
        <f t="shared" ref="R17:R42" si="11">H17*Q17</f>
        <v>0</v>
      </c>
      <c r="S17">
        <f t="shared" ref="S17:S42" si="12">J17*Q17</f>
        <v>0</v>
      </c>
      <c r="T17" t="str">
        <f t="shared" ref="T17:T42" si="13">IF($L17&lt;=$L$10,"-",IF($L17&lt;=$K$10,$L$9,IF($L17&lt;=$J$10,$K$9,$J$9)))</f>
        <v>-</v>
      </c>
      <c r="U17" t="str">
        <f t="shared" ref="U17:U42" si="14">IF($L17&lt;=$L$8,"-",IF($L17&lt;=$K$8,$L$7,IF($L17&lt;=$J$8,$K$7,$J$7)))</f>
        <v>-</v>
      </c>
      <c r="V17" t="str">
        <f t="shared" ref="V17:V42" si="15">IF($L17&lt;=$L$6,"-",IF($L17&lt;=$K$6,$L$5,IF($L17&lt;=$J$6,$K$5,$J$5)))</f>
        <v>-</v>
      </c>
      <c r="W17">
        <f t="shared" ref="W17:W42" si="16">N17+(1-F17)</f>
        <v>1</v>
      </c>
    </row>
    <row r="18" spans="1:23" hidden="1" x14ac:dyDescent="0.25">
      <c r="A18" s="8">
        <f t="shared" ref="A18:A42" si="17">RANK(W18,W$13:W$42)</f>
        <v>5</v>
      </c>
      <c r="B18" s="28"/>
      <c r="C18" s="29"/>
      <c r="D18" s="29"/>
      <c r="E18" s="30"/>
      <c r="F18" s="29"/>
      <c r="G18" s="29"/>
      <c r="H18" s="27"/>
      <c r="I18" s="27"/>
      <c r="J18" s="24"/>
      <c r="K18" s="7" t="e">
        <f t="shared" si="7"/>
        <v>#N/A</v>
      </c>
      <c r="L18" s="27">
        <f t="shared" si="8"/>
        <v>0</v>
      </c>
      <c r="M18" s="7" t="str">
        <f t="shared" si="9"/>
        <v>-</v>
      </c>
      <c r="N18" s="7">
        <f t="shared" si="10"/>
        <v>0</v>
      </c>
      <c r="O18" s="7">
        <f>SUMIF(титульная!C$28:C$94,A18,титульная!D$28:D$94)</f>
        <v>14</v>
      </c>
      <c r="P18" s="2"/>
      <c r="Q18">
        <f>SUMIF(титульная!$C$11:$C$25,G18,титульная!$D$11:$D$25)</f>
        <v>0</v>
      </c>
      <c r="R18">
        <f t="shared" si="11"/>
        <v>0</v>
      </c>
      <c r="S18">
        <f t="shared" si="12"/>
        <v>0</v>
      </c>
      <c r="T18" t="str">
        <f t="shared" si="13"/>
        <v>-</v>
      </c>
      <c r="U18" t="str">
        <f t="shared" si="14"/>
        <v>-</v>
      </c>
      <c r="V18" t="str">
        <f t="shared" si="15"/>
        <v>-</v>
      </c>
      <c r="W18">
        <f t="shared" si="16"/>
        <v>1</v>
      </c>
    </row>
    <row r="19" spans="1:23" hidden="1" x14ac:dyDescent="0.25">
      <c r="A19" s="8">
        <f t="shared" si="17"/>
        <v>5</v>
      </c>
      <c r="B19" s="28"/>
      <c r="C19" s="29"/>
      <c r="D19" s="29"/>
      <c r="E19" s="30"/>
      <c r="F19" s="29"/>
      <c r="G19" s="29"/>
      <c r="H19" s="27"/>
      <c r="I19" s="27"/>
      <c r="J19" s="24"/>
      <c r="K19" s="7" t="e">
        <f t="shared" si="7"/>
        <v>#N/A</v>
      </c>
      <c r="L19" s="27">
        <f t="shared" si="8"/>
        <v>0</v>
      </c>
      <c r="M19" s="7" t="str">
        <f t="shared" si="9"/>
        <v>-</v>
      </c>
      <c r="N19" s="7">
        <f t="shared" si="10"/>
        <v>0</v>
      </c>
      <c r="O19" s="7">
        <f>SUMIF(титульная!C$28:C$94,A19,титульная!D$28:D$94)</f>
        <v>14</v>
      </c>
      <c r="P19" s="2"/>
      <c r="Q19">
        <f>SUMIF(титульная!$C$11:$C$25,G19,титульная!$D$11:$D$25)</f>
        <v>0</v>
      </c>
      <c r="R19">
        <f t="shared" si="11"/>
        <v>0</v>
      </c>
      <c r="S19">
        <f t="shared" si="12"/>
        <v>0</v>
      </c>
      <c r="T19" t="str">
        <f t="shared" si="13"/>
        <v>-</v>
      </c>
      <c r="U19" t="str">
        <f t="shared" si="14"/>
        <v>-</v>
      </c>
      <c r="V19" t="str">
        <f t="shared" si="15"/>
        <v>-</v>
      </c>
      <c r="W19">
        <f t="shared" si="16"/>
        <v>1</v>
      </c>
    </row>
    <row r="20" spans="1:23" hidden="1" x14ac:dyDescent="0.25">
      <c r="A20" s="8">
        <f t="shared" si="17"/>
        <v>5</v>
      </c>
      <c r="B20" s="28"/>
      <c r="C20" s="29"/>
      <c r="D20" s="29"/>
      <c r="E20" s="30"/>
      <c r="F20" s="29"/>
      <c r="G20" s="29"/>
      <c r="H20" s="24"/>
      <c r="I20" s="7" t="e">
        <f t="shared" ref="I20:I42" si="18">RANK(H20,H$13:H$42)</f>
        <v>#N/A</v>
      </c>
      <c r="J20" s="24"/>
      <c r="K20" s="7" t="e">
        <f t="shared" si="7"/>
        <v>#N/A</v>
      </c>
      <c r="L20" s="27">
        <f t="shared" si="8"/>
        <v>0</v>
      </c>
      <c r="M20" s="7" t="str">
        <f t="shared" ref="M20:M42" si="19">IF(G20=$T$12,T20,IF(G20=$U$12,U20,IF(G20=$V$12,V20,"-")))</f>
        <v>-</v>
      </c>
      <c r="N20" s="7">
        <f t="shared" ref="N20:N42" si="20">L20*Q20</f>
        <v>0</v>
      </c>
      <c r="O20" s="7">
        <f>SUMIF(титульная!C$28:C$94,A20,титульная!D$28:D$94)</f>
        <v>14</v>
      </c>
      <c r="P20" s="2"/>
      <c r="Q20">
        <f>SUMIF(титульная!$C$11:$C$25,G20,титульная!$D$11:$D$25)</f>
        <v>0</v>
      </c>
      <c r="R20">
        <f t="shared" si="11"/>
        <v>0</v>
      </c>
      <c r="S20">
        <f t="shared" si="12"/>
        <v>0</v>
      </c>
      <c r="T20" t="str">
        <f t="shared" si="13"/>
        <v>-</v>
      </c>
      <c r="U20" t="str">
        <f t="shared" si="14"/>
        <v>-</v>
      </c>
      <c r="V20" t="str">
        <f t="shared" si="15"/>
        <v>-</v>
      </c>
      <c r="W20">
        <f t="shared" si="16"/>
        <v>1</v>
      </c>
    </row>
    <row r="21" spans="1:23" hidden="1" x14ac:dyDescent="0.25">
      <c r="A21" s="8">
        <f t="shared" si="17"/>
        <v>5</v>
      </c>
      <c r="B21" s="28"/>
      <c r="C21" s="29"/>
      <c r="D21" s="29"/>
      <c r="E21" s="30"/>
      <c r="F21" s="29"/>
      <c r="G21" s="29"/>
      <c r="H21" s="24"/>
      <c r="I21" s="7" t="e">
        <f t="shared" si="18"/>
        <v>#N/A</v>
      </c>
      <c r="J21" s="24"/>
      <c r="K21" s="7" t="e">
        <f t="shared" si="7"/>
        <v>#N/A</v>
      </c>
      <c r="L21" s="27">
        <f t="shared" si="8"/>
        <v>0</v>
      </c>
      <c r="M21" s="7" t="str">
        <f t="shared" si="19"/>
        <v>-</v>
      </c>
      <c r="N21" s="7">
        <f t="shared" si="20"/>
        <v>0</v>
      </c>
      <c r="O21" s="7">
        <f>SUMIF(титульная!C$28:C$94,A21,титульная!D$28:D$94)</f>
        <v>14</v>
      </c>
      <c r="P21" s="2"/>
      <c r="Q21">
        <f>SUMIF(титульная!$C$11:$C$25,G21,титульная!$D$11:$D$25)</f>
        <v>0</v>
      </c>
      <c r="R21">
        <f t="shared" si="11"/>
        <v>0</v>
      </c>
      <c r="S21">
        <f t="shared" si="12"/>
        <v>0</v>
      </c>
      <c r="T21" t="str">
        <f t="shared" si="13"/>
        <v>-</v>
      </c>
      <c r="U21" t="str">
        <f t="shared" si="14"/>
        <v>-</v>
      </c>
      <c r="V21" t="str">
        <f t="shared" si="15"/>
        <v>-</v>
      </c>
      <c r="W21">
        <f t="shared" si="16"/>
        <v>1</v>
      </c>
    </row>
    <row r="22" spans="1:23" hidden="1" x14ac:dyDescent="0.25">
      <c r="A22" s="8">
        <f t="shared" si="17"/>
        <v>5</v>
      </c>
      <c r="B22" s="22"/>
      <c r="C22" s="21"/>
      <c r="D22" s="21"/>
      <c r="E22" s="23"/>
      <c r="F22" s="21"/>
      <c r="G22" s="21"/>
      <c r="H22" s="24"/>
      <c r="I22" s="7" t="e">
        <f t="shared" si="18"/>
        <v>#N/A</v>
      </c>
      <c r="J22" s="24"/>
      <c r="K22" s="7" t="e">
        <f t="shared" si="7"/>
        <v>#N/A</v>
      </c>
      <c r="L22" s="27">
        <f t="shared" si="8"/>
        <v>0</v>
      </c>
      <c r="M22" s="7" t="str">
        <f t="shared" si="19"/>
        <v>-</v>
      </c>
      <c r="N22" s="7">
        <f t="shared" si="20"/>
        <v>0</v>
      </c>
      <c r="O22" s="7">
        <f>SUMIF(титульная!C$28:C$94,A22,титульная!D$28:D$94)</f>
        <v>14</v>
      </c>
      <c r="P22" s="2"/>
      <c r="Q22">
        <f>SUMIF(титульная!$C$11:$C$25,G22,титульная!$D$11:$D$25)</f>
        <v>0</v>
      </c>
      <c r="R22">
        <f t="shared" si="11"/>
        <v>0</v>
      </c>
      <c r="S22">
        <f t="shared" si="12"/>
        <v>0</v>
      </c>
      <c r="T22" t="str">
        <f t="shared" si="13"/>
        <v>-</v>
      </c>
      <c r="U22" t="str">
        <f t="shared" si="14"/>
        <v>-</v>
      </c>
      <c r="V22" t="str">
        <f t="shared" si="15"/>
        <v>-</v>
      </c>
      <c r="W22">
        <f t="shared" si="16"/>
        <v>1</v>
      </c>
    </row>
    <row r="23" spans="1:23" hidden="1" x14ac:dyDescent="0.25">
      <c r="A23" s="8">
        <f t="shared" si="17"/>
        <v>5</v>
      </c>
      <c r="B23" s="22"/>
      <c r="C23" s="21"/>
      <c r="D23" s="21"/>
      <c r="E23" s="23"/>
      <c r="F23" s="21"/>
      <c r="G23" s="21"/>
      <c r="H23" s="24"/>
      <c r="I23" s="7" t="e">
        <f t="shared" si="18"/>
        <v>#N/A</v>
      </c>
      <c r="J23" s="24"/>
      <c r="K23" s="7" t="e">
        <f t="shared" si="7"/>
        <v>#N/A</v>
      </c>
      <c r="L23" s="27">
        <f t="shared" si="8"/>
        <v>0</v>
      </c>
      <c r="M23" s="7" t="str">
        <f t="shared" si="19"/>
        <v>-</v>
      </c>
      <c r="N23" s="7">
        <f t="shared" si="20"/>
        <v>0</v>
      </c>
      <c r="O23" s="7">
        <f>SUMIF(титульная!C$28:C$94,A23,титульная!D$28:D$94)</f>
        <v>14</v>
      </c>
      <c r="P23" s="2"/>
      <c r="Q23">
        <f>SUMIF(титульная!$C$11:$C$25,G23,титульная!$D$11:$D$25)</f>
        <v>0</v>
      </c>
      <c r="R23">
        <f t="shared" si="11"/>
        <v>0</v>
      </c>
      <c r="S23">
        <f t="shared" si="12"/>
        <v>0</v>
      </c>
      <c r="T23" t="str">
        <f t="shared" si="13"/>
        <v>-</v>
      </c>
      <c r="U23" t="str">
        <f t="shared" si="14"/>
        <v>-</v>
      </c>
      <c r="V23" t="str">
        <f t="shared" si="15"/>
        <v>-</v>
      </c>
      <c r="W23">
        <f t="shared" si="16"/>
        <v>1</v>
      </c>
    </row>
    <row r="24" spans="1:23" hidden="1" x14ac:dyDescent="0.25">
      <c r="A24" s="8">
        <f t="shared" si="17"/>
        <v>5</v>
      </c>
      <c r="B24" s="22"/>
      <c r="C24" s="21"/>
      <c r="D24" s="21"/>
      <c r="E24" s="23"/>
      <c r="F24" s="21"/>
      <c r="G24" s="21"/>
      <c r="H24" s="24"/>
      <c r="I24" s="7" t="e">
        <f t="shared" si="18"/>
        <v>#N/A</v>
      </c>
      <c r="J24" s="24"/>
      <c r="K24" s="7" t="e">
        <f t="shared" si="7"/>
        <v>#N/A</v>
      </c>
      <c r="L24" s="27">
        <f t="shared" si="8"/>
        <v>0</v>
      </c>
      <c r="M24" s="7" t="str">
        <f t="shared" si="19"/>
        <v>-</v>
      </c>
      <c r="N24" s="7">
        <f t="shared" si="20"/>
        <v>0</v>
      </c>
      <c r="O24" s="7">
        <f>SUMIF(титульная!C$28:C$94,A24,титульная!D$28:D$94)</f>
        <v>14</v>
      </c>
      <c r="P24" s="2"/>
      <c r="Q24">
        <f>SUMIF(титульная!$C$11:$C$25,G24,титульная!$D$11:$D$25)</f>
        <v>0</v>
      </c>
      <c r="R24">
        <f t="shared" si="11"/>
        <v>0</v>
      </c>
      <c r="S24">
        <f t="shared" si="12"/>
        <v>0</v>
      </c>
      <c r="T24" t="str">
        <f t="shared" si="13"/>
        <v>-</v>
      </c>
      <c r="U24" t="str">
        <f t="shared" si="14"/>
        <v>-</v>
      </c>
      <c r="V24" t="str">
        <f t="shared" si="15"/>
        <v>-</v>
      </c>
      <c r="W24">
        <f t="shared" si="16"/>
        <v>1</v>
      </c>
    </row>
    <row r="25" spans="1:23" hidden="1" x14ac:dyDescent="0.25">
      <c r="A25" s="8">
        <f t="shared" si="17"/>
        <v>5</v>
      </c>
      <c r="B25" s="22"/>
      <c r="C25" s="21"/>
      <c r="D25" s="21"/>
      <c r="E25" s="23"/>
      <c r="F25" s="21"/>
      <c r="G25" s="21"/>
      <c r="H25" s="24"/>
      <c r="I25" s="7" t="e">
        <f t="shared" si="18"/>
        <v>#N/A</v>
      </c>
      <c r="J25" s="24"/>
      <c r="K25" s="7" t="e">
        <f t="shared" si="7"/>
        <v>#N/A</v>
      </c>
      <c r="L25" s="27">
        <f t="shared" si="8"/>
        <v>0</v>
      </c>
      <c r="M25" s="7" t="str">
        <f t="shared" si="19"/>
        <v>-</v>
      </c>
      <c r="N25" s="7">
        <f t="shared" si="20"/>
        <v>0</v>
      </c>
      <c r="O25" s="7">
        <f>SUMIF(титульная!C$28:C$94,A25,титульная!D$28:D$94)</f>
        <v>14</v>
      </c>
      <c r="P25" s="2"/>
      <c r="Q25">
        <f>SUMIF(титульная!$C$11:$C$25,G25,титульная!$D$11:$D$25)</f>
        <v>0</v>
      </c>
      <c r="R25">
        <f t="shared" si="11"/>
        <v>0</v>
      </c>
      <c r="S25">
        <f t="shared" si="12"/>
        <v>0</v>
      </c>
      <c r="T25" t="str">
        <f t="shared" si="13"/>
        <v>-</v>
      </c>
      <c r="U25" t="str">
        <f t="shared" si="14"/>
        <v>-</v>
      </c>
      <c r="V25" t="str">
        <f t="shared" si="15"/>
        <v>-</v>
      </c>
      <c r="W25">
        <f t="shared" si="16"/>
        <v>1</v>
      </c>
    </row>
    <row r="26" spans="1:23" hidden="1" x14ac:dyDescent="0.25">
      <c r="A26" s="8">
        <f t="shared" si="17"/>
        <v>5</v>
      </c>
      <c r="B26" s="22"/>
      <c r="C26" s="21"/>
      <c r="D26" s="21"/>
      <c r="E26" s="23"/>
      <c r="F26" s="21"/>
      <c r="G26" s="21"/>
      <c r="H26" s="24"/>
      <c r="I26" s="7" t="e">
        <f t="shared" si="18"/>
        <v>#N/A</v>
      </c>
      <c r="J26" s="24"/>
      <c r="K26" s="7" t="e">
        <f t="shared" si="7"/>
        <v>#N/A</v>
      </c>
      <c r="L26" s="27">
        <f t="shared" si="8"/>
        <v>0</v>
      </c>
      <c r="M26" s="7" t="str">
        <f t="shared" si="19"/>
        <v>-</v>
      </c>
      <c r="N26" s="7">
        <f t="shared" si="20"/>
        <v>0</v>
      </c>
      <c r="O26" s="7">
        <f>SUMIF(титульная!C$28:C$94,A26,титульная!D$28:D$94)</f>
        <v>14</v>
      </c>
      <c r="P26" s="2"/>
      <c r="Q26">
        <f>SUMIF(титульная!$C$11:$C$25,G26,титульная!$D$11:$D$25)</f>
        <v>0</v>
      </c>
      <c r="R26">
        <f t="shared" si="11"/>
        <v>0</v>
      </c>
      <c r="S26">
        <f t="shared" si="12"/>
        <v>0</v>
      </c>
      <c r="T26" t="str">
        <f t="shared" si="13"/>
        <v>-</v>
      </c>
      <c r="U26" t="str">
        <f t="shared" si="14"/>
        <v>-</v>
      </c>
      <c r="V26" t="str">
        <f t="shared" si="15"/>
        <v>-</v>
      </c>
      <c r="W26">
        <f t="shared" si="16"/>
        <v>1</v>
      </c>
    </row>
    <row r="27" spans="1:23" hidden="1" x14ac:dyDescent="0.25">
      <c r="A27" s="8">
        <f t="shared" si="17"/>
        <v>5</v>
      </c>
      <c r="B27" s="22"/>
      <c r="C27" s="21"/>
      <c r="D27" s="21"/>
      <c r="E27" s="23"/>
      <c r="F27" s="21"/>
      <c r="G27" s="21"/>
      <c r="H27" s="24"/>
      <c r="I27" s="7" t="e">
        <f t="shared" si="18"/>
        <v>#N/A</v>
      </c>
      <c r="J27" s="24"/>
      <c r="K27" s="7" t="e">
        <f t="shared" si="7"/>
        <v>#N/A</v>
      </c>
      <c r="L27" s="27">
        <f t="shared" si="8"/>
        <v>0</v>
      </c>
      <c r="M27" s="7" t="str">
        <f t="shared" si="19"/>
        <v>-</v>
      </c>
      <c r="N27" s="7">
        <f t="shared" si="20"/>
        <v>0</v>
      </c>
      <c r="O27" s="7">
        <f>SUMIF(титульная!C$28:C$94,A27,титульная!D$28:D$94)</f>
        <v>14</v>
      </c>
      <c r="P27" s="2"/>
      <c r="Q27">
        <f>SUMIF(титульная!$C$11:$C$25,G27,титульная!$D$11:$D$25)</f>
        <v>0</v>
      </c>
      <c r="R27">
        <f t="shared" si="11"/>
        <v>0</v>
      </c>
      <c r="S27">
        <f t="shared" si="12"/>
        <v>0</v>
      </c>
      <c r="T27" t="str">
        <f t="shared" si="13"/>
        <v>-</v>
      </c>
      <c r="U27" t="str">
        <f t="shared" si="14"/>
        <v>-</v>
      </c>
      <c r="V27" t="str">
        <f t="shared" si="15"/>
        <v>-</v>
      </c>
      <c r="W27">
        <f t="shared" si="16"/>
        <v>1</v>
      </c>
    </row>
    <row r="28" spans="1:23" hidden="1" x14ac:dyDescent="0.25">
      <c r="A28" s="8">
        <f t="shared" si="17"/>
        <v>5</v>
      </c>
      <c r="B28" s="22"/>
      <c r="C28" s="21"/>
      <c r="D28" s="21"/>
      <c r="E28" s="23"/>
      <c r="F28" s="21"/>
      <c r="G28" s="21"/>
      <c r="H28" s="24"/>
      <c r="I28" s="7" t="e">
        <f t="shared" si="18"/>
        <v>#N/A</v>
      </c>
      <c r="J28" s="24"/>
      <c r="K28" s="7" t="e">
        <f t="shared" si="7"/>
        <v>#N/A</v>
      </c>
      <c r="L28" s="27">
        <f t="shared" si="8"/>
        <v>0</v>
      </c>
      <c r="M28" s="7" t="str">
        <f t="shared" si="19"/>
        <v>-</v>
      </c>
      <c r="N28" s="7">
        <f t="shared" si="20"/>
        <v>0</v>
      </c>
      <c r="O28" s="7">
        <f>SUMIF(титульная!C$28:C$94,A28,титульная!D$28:D$94)</f>
        <v>14</v>
      </c>
      <c r="P28" s="2"/>
      <c r="Q28">
        <f>SUMIF(титульная!$C$11:$C$25,G28,титульная!$D$11:$D$25)</f>
        <v>0</v>
      </c>
      <c r="R28">
        <f t="shared" si="11"/>
        <v>0</v>
      </c>
      <c r="S28">
        <f t="shared" si="12"/>
        <v>0</v>
      </c>
      <c r="T28" t="str">
        <f t="shared" si="13"/>
        <v>-</v>
      </c>
      <c r="U28" t="str">
        <f t="shared" si="14"/>
        <v>-</v>
      </c>
      <c r="V28" t="str">
        <f t="shared" si="15"/>
        <v>-</v>
      </c>
      <c r="W28">
        <f t="shared" si="16"/>
        <v>1</v>
      </c>
    </row>
    <row r="29" spans="1:23" hidden="1" x14ac:dyDescent="0.25">
      <c r="A29" s="8">
        <f t="shared" si="17"/>
        <v>5</v>
      </c>
      <c r="B29" s="22"/>
      <c r="C29" s="21"/>
      <c r="D29" s="21"/>
      <c r="E29" s="23"/>
      <c r="F29" s="21"/>
      <c r="G29" s="21"/>
      <c r="H29" s="24"/>
      <c r="I29" s="7" t="e">
        <f t="shared" si="18"/>
        <v>#N/A</v>
      </c>
      <c r="J29" s="24"/>
      <c r="K29" s="7" t="e">
        <f t="shared" si="7"/>
        <v>#N/A</v>
      </c>
      <c r="L29" s="27">
        <f t="shared" si="8"/>
        <v>0</v>
      </c>
      <c r="M29" s="7" t="str">
        <f t="shared" si="19"/>
        <v>-</v>
      </c>
      <c r="N29" s="7">
        <f t="shared" si="20"/>
        <v>0</v>
      </c>
      <c r="O29" s="7">
        <f>SUMIF(титульная!C$28:C$94,A29,титульная!D$28:D$94)</f>
        <v>14</v>
      </c>
      <c r="P29" s="2"/>
      <c r="Q29">
        <f>SUMIF(титульная!$C$11:$C$25,G29,титульная!$D$11:$D$25)</f>
        <v>0</v>
      </c>
      <c r="R29">
        <f t="shared" si="11"/>
        <v>0</v>
      </c>
      <c r="S29">
        <f t="shared" si="12"/>
        <v>0</v>
      </c>
      <c r="T29" t="str">
        <f t="shared" si="13"/>
        <v>-</v>
      </c>
      <c r="U29" t="str">
        <f t="shared" si="14"/>
        <v>-</v>
      </c>
      <c r="V29" t="str">
        <f t="shared" si="15"/>
        <v>-</v>
      </c>
      <c r="W29">
        <f t="shared" si="16"/>
        <v>1</v>
      </c>
    </row>
    <row r="30" spans="1:23" hidden="1" x14ac:dyDescent="0.25">
      <c r="A30" s="8">
        <f t="shared" si="17"/>
        <v>5</v>
      </c>
      <c r="B30" s="22"/>
      <c r="C30" s="21"/>
      <c r="D30" s="21"/>
      <c r="E30" s="23"/>
      <c r="F30" s="21"/>
      <c r="G30" s="21"/>
      <c r="H30" s="24"/>
      <c r="I30" s="7" t="e">
        <f t="shared" si="18"/>
        <v>#N/A</v>
      </c>
      <c r="J30" s="24"/>
      <c r="K30" s="7" t="e">
        <f t="shared" si="7"/>
        <v>#N/A</v>
      </c>
      <c r="L30" s="27">
        <f t="shared" si="8"/>
        <v>0</v>
      </c>
      <c r="M30" s="7" t="str">
        <f t="shared" si="19"/>
        <v>-</v>
      </c>
      <c r="N30" s="7">
        <f t="shared" si="20"/>
        <v>0</v>
      </c>
      <c r="O30" s="7">
        <f>SUMIF(титульная!C$28:C$94,A30,титульная!D$28:D$94)</f>
        <v>14</v>
      </c>
      <c r="P30" s="2"/>
      <c r="Q30">
        <f>SUMIF(титульная!$C$11:$C$25,G30,титульная!$D$11:$D$25)</f>
        <v>0</v>
      </c>
      <c r="R30">
        <f t="shared" si="11"/>
        <v>0</v>
      </c>
      <c r="S30">
        <f t="shared" si="12"/>
        <v>0</v>
      </c>
      <c r="T30" t="str">
        <f t="shared" si="13"/>
        <v>-</v>
      </c>
      <c r="U30" t="str">
        <f t="shared" si="14"/>
        <v>-</v>
      </c>
      <c r="V30" t="str">
        <f t="shared" si="15"/>
        <v>-</v>
      </c>
      <c r="W30">
        <f t="shared" si="16"/>
        <v>1</v>
      </c>
    </row>
    <row r="31" spans="1:23" hidden="1" x14ac:dyDescent="0.25">
      <c r="A31" s="8">
        <f t="shared" si="17"/>
        <v>5</v>
      </c>
      <c r="B31" s="22"/>
      <c r="C31" s="21"/>
      <c r="D31" s="21"/>
      <c r="E31" s="23"/>
      <c r="F31" s="21"/>
      <c r="G31" s="21"/>
      <c r="H31" s="24"/>
      <c r="I31" s="7" t="e">
        <f t="shared" si="18"/>
        <v>#N/A</v>
      </c>
      <c r="J31" s="24"/>
      <c r="K31" s="7" t="e">
        <f t="shared" si="7"/>
        <v>#N/A</v>
      </c>
      <c r="L31" s="27">
        <f t="shared" si="8"/>
        <v>0</v>
      </c>
      <c r="M31" s="7" t="str">
        <f t="shared" si="19"/>
        <v>-</v>
      </c>
      <c r="N31" s="7">
        <f t="shared" si="20"/>
        <v>0</v>
      </c>
      <c r="O31" s="7">
        <f>SUMIF(титульная!C$28:C$94,A31,титульная!D$28:D$94)</f>
        <v>14</v>
      </c>
      <c r="P31" s="2"/>
      <c r="Q31">
        <f>SUMIF(титульная!$C$11:$C$25,G31,титульная!$D$11:$D$25)</f>
        <v>0</v>
      </c>
      <c r="R31">
        <f t="shared" si="11"/>
        <v>0</v>
      </c>
      <c r="S31">
        <f t="shared" si="12"/>
        <v>0</v>
      </c>
      <c r="T31" t="str">
        <f t="shared" si="13"/>
        <v>-</v>
      </c>
      <c r="U31" t="str">
        <f t="shared" si="14"/>
        <v>-</v>
      </c>
      <c r="V31" t="str">
        <f t="shared" si="15"/>
        <v>-</v>
      </c>
      <c r="W31">
        <f t="shared" si="16"/>
        <v>1</v>
      </c>
    </row>
    <row r="32" spans="1:23" hidden="1" x14ac:dyDescent="0.25">
      <c r="A32" s="8">
        <f t="shared" si="17"/>
        <v>5</v>
      </c>
      <c r="B32" s="22"/>
      <c r="C32" s="21"/>
      <c r="D32" s="21"/>
      <c r="E32" s="23"/>
      <c r="F32" s="21"/>
      <c r="G32" s="21"/>
      <c r="H32" s="24"/>
      <c r="I32" s="7" t="e">
        <f t="shared" si="18"/>
        <v>#N/A</v>
      </c>
      <c r="J32" s="24"/>
      <c r="K32" s="7" t="e">
        <f t="shared" si="7"/>
        <v>#N/A</v>
      </c>
      <c r="L32" s="27">
        <f t="shared" si="8"/>
        <v>0</v>
      </c>
      <c r="M32" s="7" t="str">
        <f t="shared" si="19"/>
        <v>-</v>
      </c>
      <c r="N32" s="7">
        <f t="shared" si="20"/>
        <v>0</v>
      </c>
      <c r="O32" s="7">
        <f>SUMIF(титульная!C$28:C$94,A32,титульная!D$28:D$94)</f>
        <v>14</v>
      </c>
      <c r="P32" s="2"/>
      <c r="Q32">
        <f>SUMIF(титульная!$C$11:$C$25,G32,титульная!$D$11:$D$25)</f>
        <v>0</v>
      </c>
      <c r="R32">
        <f t="shared" si="11"/>
        <v>0</v>
      </c>
      <c r="S32">
        <f t="shared" si="12"/>
        <v>0</v>
      </c>
      <c r="T32" t="str">
        <f t="shared" si="13"/>
        <v>-</v>
      </c>
      <c r="U32" t="str">
        <f t="shared" si="14"/>
        <v>-</v>
      </c>
      <c r="V32" t="str">
        <f t="shared" si="15"/>
        <v>-</v>
      </c>
      <c r="W32">
        <f t="shared" si="16"/>
        <v>1</v>
      </c>
    </row>
    <row r="33" spans="1:23" hidden="1" x14ac:dyDescent="0.25">
      <c r="A33" s="8">
        <f t="shared" si="17"/>
        <v>5</v>
      </c>
      <c r="B33" s="22"/>
      <c r="C33" s="21"/>
      <c r="D33" s="21"/>
      <c r="E33" s="23"/>
      <c r="F33" s="21"/>
      <c r="G33" s="21"/>
      <c r="H33" s="24"/>
      <c r="I33" s="7" t="e">
        <f t="shared" si="18"/>
        <v>#N/A</v>
      </c>
      <c r="J33" s="24"/>
      <c r="K33" s="7" t="e">
        <f t="shared" si="7"/>
        <v>#N/A</v>
      </c>
      <c r="L33" s="27">
        <f t="shared" si="8"/>
        <v>0</v>
      </c>
      <c r="M33" s="7" t="str">
        <f t="shared" si="19"/>
        <v>-</v>
      </c>
      <c r="N33" s="7">
        <f t="shared" si="20"/>
        <v>0</v>
      </c>
      <c r="O33" s="7">
        <f>SUMIF(титульная!C$28:C$94,A33,титульная!D$28:D$94)</f>
        <v>14</v>
      </c>
      <c r="P33" s="2"/>
      <c r="Q33">
        <f>SUMIF(титульная!$C$11:$C$25,G33,титульная!$D$11:$D$25)</f>
        <v>0</v>
      </c>
      <c r="R33">
        <f t="shared" si="11"/>
        <v>0</v>
      </c>
      <c r="S33">
        <f t="shared" si="12"/>
        <v>0</v>
      </c>
      <c r="T33" t="str">
        <f t="shared" si="13"/>
        <v>-</v>
      </c>
      <c r="U33" t="str">
        <f t="shared" si="14"/>
        <v>-</v>
      </c>
      <c r="V33" t="str">
        <f t="shared" si="15"/>
        <v>-</v>
      </c>
      <c r="W33">
        <f t="shared" si="16"/>
        <v>1</v>
      </c>
    </row>
    <row r="34" spans="1:23" hidden="1" x14ac:dyDescent="0.25">
      <c r="A34" s="8">
        <f t="shared" si="17"/>
        <v>5</v>
      </c>
      <c r="B34" s="22"/>
      <c r="C34" s="21"/>
      <c r="D34" s="21"/>
      <c r="E34" s="23"/>
      <c r="F34" s="21"/>
      <c r="G34" s="21"/>
      <c r="H34" s="24"/>
      <c r="I34" s="7" t="e">
        <f t="shared" si="18"/>
        <v>#N/A</v>
      </c>
      <c r="J34" s="24"/>
      <c r="K34" s="7" t="e">
        <f t="shared" si="7"/>
        <v>#N/A</v>
      </c>
      <c r="L34" s="27">
        <f t="shared" si="8"/>
        <v>0</v>
      </c>
      <c r="M34" s="7" t="str">
        <f t="shared" si="19"/>
        <v>-</v>
      </c>
      <c r="N34" s="7">
        <f t="shared" si="20"/>
        <v>0</v>
      </c>
      <c r="O34" s="7">
        <f>SUMIF(титульная!C$28:C$94,A34,титульная!D$28:D$94)</f>
        <v>14</v>
      </c>
      <c r="P34" s="2"/>
      <c r="Q34">
        <f>SUMIF(титульная!$C$11:$C$25,G34,титульная!$D$11:$D$25)</f>
        <v>0</v>
      </c>
      <c r="R34">
        <f t="shared" si="11"/>
        <v>0</v>
      </c>
      <c r="S34">
        <f t="shared" si="12"/>
        <v>0</v>
      </c>
      <c r="T34" t="str">
        <f t="shared" si="13"/>
        <v>-</v>
      </c>
      <c r="U34" t="str">
        <f t="shared" si="14"/>
        <v>-</v>
      </c>
      <c r="V34" t="str">
        <f t="shared" si="15"/>
        <v>-</v>
      </c>
      <c r="W34">
        <f t="shared" si="16"/>
        <v>1</v>
      </c>
    </row>
    <row r="35" spans="1:23" hidden="1" x14ac:dyDescent="0.25">
      <c r="A35" s="8">
        <f t="shared" si="17"/>
        <v>5</v>
      </c>
      <c r="B35" s="22"/>
      <c r="C35" s="21"/>
      <c r="D35" s="21"/>
      <c r="E35" s="23"/>
      <c r="F35" s="21"/>
      <c r="G35" s="21"/>
      <c r="H35" s="24"/>
      <c r="I35" s="7" t="e">
        <f t="shared" si="18"/>
        <v>#N/A</v>
      </c>
      <c r="J35" s="24"/>
      <c r="K35" s="7" t="e">
        <f t="shared" si="7"/>
        <v>#N/A</v>
      </c>
      <c r="L35" s="27">
        <f t="shared" si="8"/>
        <v>0</v>
      </c>
      <c r="M35" s="7" t="str">
        <f t="shared" si="19"/>
        <v>-</v>
      </c>
      <c r="N35" s="7">
        <f t="shared" si="20"/>
        <v>0</v>
      </c>
      <c r="O35" s="7">
        <f>SUMIF(титульная!C$28:C$94,A35,титульная!D$28:D$94)</f>
        <v>14</v>
      </c>
      <c r="P35" s="2"/>
      <c r="Q35">
        <f>SUMIF(титульная!$C$11:$C$25,G35,титульная!$D$11:$D$25)</f>
        <v>0</v>
      </c>
      <c r="R35">
        <f t="shared" si="11"/>
        <v>0</v>
      </c>
      <c r="S35">
        <f t="shared" si="12"/>
        <v>0</v>
      </c>
      <c r="T35" t="str">
        <f t="shared" si="13"/>
        <v>-</v>
      </c>
      <c r="U35" t="str">
        <f t="shared" si="14"/>
        <v>-</v>
      </c>
      <c r="V35" t="str">
        <f t="shared" si="15"/>
        <v>-</v>
      </c>
      <c r="W35">
        <f t="shared" si="16"/>
        <v>1</v>
      </c>
    </row>
    <row r="36" spans="1:23" hidden="1" x14ac:dyDescent="0.25">
      <c r="A36" s="8">
        <f t="shared" si="17"/>
        <v>5</v>
      </c>
      <c r="B36" s="22"/>
      <c r="C36" s="21"/>
      <c r="D36" s="21"/>
      <c r="E36" s="23"/>
      <c r="F36" s="21"/>
      <c r="G36" s="21"/>
      <c r="H36" s="24"/>
      <c r="I36" s="7" t="e">
        <f t="shared" si="18"/>
        <v>#N/A</v>
      </c>
      <c r="J36" s="24"/>
      <c r="K36" s="7" t="e">
        <f t="shared" si="7"/>
        <v>#N/A</v>
      </c>
      <c r="L36" s="27">
        <f t="shared" si="8"/>
        <v>0</v>
      </c>
      <c r="M36" s="7" t="str">
        <f t="shared" si="19"/>
        <v>-</v>
      </c>
      <c r="N36" s="7">
        <f t="shared" si="20"/>
        <v>0</v>
      </c>
      <c r="O36" s="7">
        <f>SUMIF(титульная!C$28:C$94,A36,титульная!D$28:D$94)</f>
        <v>14</v>
      </c>
      <c r="P36" s="2"/>
      <c r="Q36">
        <f>SUMIF(титульная!$C$11:$C$25,G36,титульная!$D$11:$D$25)</f>
        <v>0</v>
      </c>
      <c r="R36">
        <f t="shared" si="11"/>
        <v>0</v>
      </c>
      <c r="S36">
        <f t="shared" si="12"/>
        <v>0</v>
      </c>
      <c r="T36" t="str">
        <f t="shared" si="13"/>
        <v>-</v>
      </c>
      <c r="U36" t="str">
        <f t="shared" si="14"/>
        <v>-</v>
      </c>
      <c r="V36" t="str">
        <f t="shared" si="15"/>
        <v>-</v>
      </c>
      <c r="W36">
        <f t="shared" si="16"/>
        <v>1</v>
      </c>
    </row>
    <row r="37" spans="1:23" hidden="1" x14ac:dyDescent="0.25">
      <c r="A37" s="8">
        <f t="shared" si="17"/>
        <v>5</v>
      </c>
      <c r="B37" s="22"/>
      <c r="C37" s="21"/>
      <c r="D37" s="21"/>
      <c r="E37" s="23"/>
      <c r="F37" s="21"/>
      <c r="G37" s="21"/>
      <c r="H37" s="24"/>
      <c r="I37" s="7" t="e">
        <f t="shared" si="18"/>
        <v>#N/A</v>
      </c>
      <c r="J37" s="24"/>
      <c r="K37" s="7" t="e">
        <f t="shared" si="7"/>
        <v>#N/A</v>
      </c>
      <c r="L37" s="27">
        <f t="shared" si="8"/>
        <v>0</v>
      </c>
      <c r="M37" s="7" t="str">
        <f t="shared" si="19"/>
        <v>-</v>
      </c>
      <c r="N37" s="7">
        <f t="shared" si="20"/>
        <v>0</v>
      </c>
      <c r="O37" s="7">
        <f>SUMIF(титульная!C$28:C$94,A37,титульная!D$28:D$94)</f>
        <v>14</v>
      </c>
      <c r="P37" s="2"/>
      <c r="Q37">
        <f>SUMIF(титульная!$C$11:$C$25,G37,титульная!$D$11:$D$25)</f>
        <v>0</v>
      </c>
      <c r="R37">
        <f t="shared" si="11"/>
        <v>0</v>
      </c>
      <c r="S37">
        <f t="shared" si="12"/>
        <v>0</v>
      </c>
      <c r="T37" t="str">
        <f t="shared" si="13"/>
        <v>-</v>
      </c>
      <c r="U37" t="str">
        <f t="shared" si="14"/>
        <v>-</v>
      </c>
      <c r="V37" t="str">
        <f t="shared" si="15"/>
        <v>-</v>
      </c>
      <c r="W37">
        <f t="shared" si="16"/>
        <v>1</v>
      </c>
    </row>
    <row r="38" spans="1:23" hidden="1" x14ac:dyDescent="0.25">
      <c r="A38" s="8">
        <f t="shared" si="17"/>
        <v>5</v>
      </c>
      <c r="B38" s="22"/>
      <c r="C38" s="21"/>
      <c r="D38" s="21"/>
      <c r="E38" s="23"/>
      <c r="F38" s="21"/>
      <c r="G38" s="21"/>
      <c r="H38" s="24"/>
      <c r="I38" s="7" t="e">
        <f t="shared" si="18"/>
        <v>#N/A</v>
      </c>
      <c r="J38" s="24"/>
      <c r="K38" s="7" t="e">
        <f t="shared" si="7"/>
        <v>#N/A</v>
      </c>
      <c r="L38" s="27">
        <f t="shared" si="8"/>
        <v>0</v>
      </c>
      <c r="M38" s="7" t="str">
        <f t="shared" si="19"/>
        <v>-</v>
      </c>
      <c r="N38" s="7">
        <f t="shared" si="20"/>
        <v>0</v>
      </c>
      <c r="O38" s="7">
        <f>SUMIF(титульная!C$28:C$94,A38,титульная!D$28:D$94)</f>
        <v>14</v>
      </c>
      <c r="P38" s="2"/>
      <c r="Q38">
        <f>SUMIF(титульная!$C$11:$C$25,G38,титульная!$D$11:$D$25)</f>
        <v>0</v>
      </c>
      <c r="R38">
        <f t="shared" si="11"/>
        <v>0</v>
      </c>
      <c r="S38">
        <f t="shared" si="12"/>
        <v>0</v>
      </c>
      <c r="T38" t="str">
        <f t="shared" si="13"/>
        <v>-</v>
      </c>
      <c r="U38" t="str">
        <f t="shared" si="14"/>
        <v>-</v>
      </c>
      <c r="V38" t="str">
        <f t="shared" si="15"/>
        <v>-</v>
      </c>
      <c r="W38">
        <f t="shared" si="16"/>
        <v>1</v>
      </c>
    </row>
    <row r="39" spans="1:23" hidden="1" x14ac:dyDescent="0.25">
      <c r="A39" s="8">
        <f t="shared" si="17"/>
        <v>5</v>
      </c>
      <c r="B39" s="22"/>
      <c r="C39" s="21"/>
      <c r="D39" s="21"/>
      <c r="E39" s="23"/>
      <c r="F39" s="21"/>
      <c r="G39" s="21"/>
      <c r="H39" s="24"/>
      <c r="I39" s="7" t="e">
        <f t="shared" si="18"/>
        <v>#N/A</v>
      </c>
      <c r="J39" s="24"/>
      <c r="K39" s="7" t="e">
        <f t="shared" si="7"/>
        <v>#N/A</v>
      </c>
      <c r="L39" s="27">
        <f t="shared" si="8"/>
        <v>0</v>
      </c>
      <c r="M39" s="7" t="str">
        <f t="shared" si="19"/>
        <v>-</v>
      </c>
      <c r="N39" s="7">
        <f t="shared" si="20"/>
        <v>0</v>
      </c>
      <c r="O39" s="7">
        <f>SUMIF(титульная!C$28:C$94,A39,титульная!D$28:D$94)</f>
        <v>14</v>
      </c>
      <c r="P39" s="2"/>
      <c r="Q39">
        <f>SUMIF(титульная!$C$11:$C$25,G39,титульная!$D$11:$D$25)</f>
        <v>0</v>
      </c>
      <c r="R39">
        <f t="shared" si="11"/>
        <v>0</v>
      </c>
      <c r="S39">
        <f t="shared" si="12"/>
        <v>0</v>
      </c>
      <c r="T39" t="str">
        <f t="shared" si="13"/>
        <v>-</v>
      </c>
      <c r="U39" t="str">
        <f t="shared" si="14"/>
        <v>-</v>
      </c>
      <c r="V39" t="str">
        <f t="shared" si="15"/>
        <v>-</v>
      </c>
      <c r="W39">
        <f t="shared" si="16"/>
        <v>1</v>
      </c>
    </row>
    <row r="40" spans="1:23" hidden="1" x14ac:dyDescent="0.25">
      <c r="A40" s="8">
        <f t="shared" si="17"/>
        <v>5</v>
      </c>
      <c r="B40" s="22"/>
      <c r="C40" s="21"/>
      <c r="D40" s="21"/>
      <c r="E40" s="23"/>
      <c r="F40" s="21"/>
      <c r="G40" s="21"/>
      <c r="H40" s="24"/>
      <c r="I40" s="7" t="e">
        <f t="shared" si="18"/>
        <v>#N/A</v>
      </c>
      <c r="J40" s="24"/>
      <c r="K40" s="7" t="e">
        <f t="shared" si="7"/>
        <v>#N/A</v>
      </c>
      <c r="L40" s="27">
        <f t="shared" si="8"/>
        <v>0</v>
      </c>
      <c r="M40" s="7" t="str">
        <f t="shared" si="19"/>
        <v>-</v>
      </c>
      <c r="N40" s="7">
        <f t="shared" si="20"/>
        <v>0</v>
      </c>
      <c r="O40" s="7">
        <f>SUMIF(титульная!C$28:C$94,A40,титульная!D$28:D$94)</f>
        <v>14</v>
      </c>
      <c r="P40" s="2"/>
      <c r="Q40">
        <f>SUMIF(титульная!$C$11:$C$25,G40,титульная!$D$11:$D$25)</f>
        <v>0</v>
      </c>
      <c r="R40">
        <f t="shared" si="11"/>
        <v>0</v>
      </c>
      <c r="S40">
        <f t="shared" si="12"/>
        <v>0</v>
      </c>
      <c r="T40" t="str">
        <f t="shared" si="13"/>
        <v>-</v>
      </c>
      <c r="U40" t="str">
        <f t="shared" si="14"/>
        <v>-</v>
      </c>
      <c r="V40" t="str">
        <f t="shared" si="15"/>
        <v>-</v>
      </c>
      <c r="W40">
        <f t="shared" si="16"/>
        <v>1</v>
      </c>
    </row>
    <row r="41" spans="1:23" hidden="1" x14ac:dyDescent="0.25">
      <c r="A41" s="8">
        <f t="shared" si="17"/>
        <v>5</v>
      </c>
      <c r="B41" s="22"/>
      <c r="C41" s="21"/>
      <c r="D41" s="21"/>
      <c r="E41" s="23"/>
      <c r="F41" s="21"/>
      <c r="G41" s="21"/>
      <c r="H41" s="24"/>
      <c r="I41" s="7" t="e">
        <f t="shared" si="18"/>
        <v>#N/A</v>
      </c>
      <c r="J41" s="24"/>
      <c r="K41" s="7" t="e">
        <f t="shared" si="7"/>
        <v>#N/A</v>
      </c>
      <c r="L41" s="27">
        <f t="shared" si="8"/>
        <v>0</v>
      </c>
      <c r="M41" s="7" t="str">
        <f t="shared" si="19"/>
        <v>-</v>
      </c>
      <c r="N41" s="7">
        <f t="shared" si="20"/>
        <v>0</v>
      </c>
      <c r="O41" s="7">
        <f>SUMIF(титульная!C$28:C$94,A41,титульная!D$28:D$94)</f>
        <v>14</v>
      </c>
      <c r="P41" s="2"/>
      <c r="Q41">
        <f>SUMIF(титульная!$C$11:$C$25,G41,титульная!$D$11:$D$25)</f>
        <v>0</v>
      </c>
      <c r="R41">
        <f t="shared" si="11"/>
        <v>0</v>
      </c>
      <c r="S41">
        <f t="shared" si="12"/>
        <v>0</v>
      </c>
      <c r="T41" t="str">
        <f t="shared" si="13"/>
        <v>-</v>
      </c>
      <c r="U41" t="str">
        <f t="shared" si="14"/>
        <v>-</v>
      </c>
      <c r="V41" t="str">
        <f t="shared" si="15"/>
        <v>-</v>
      </c>
      <c r="W41">
        <f t="shared" si="16"/>
        <v>1</v>
      </c>
    </row>
    <row r="42" spans="1:23" hidden="1" x14ac:dyDescent="0.25">
      <c r="A42" s="8">
        <f t="shared" si="17"/>
        <v>5</v>
      </c>
      <c r="B42" s="22"/>
      <c r="C42" s="2"/>
      <c r="D42" s="2"/>
      <c r="E42" s="23"/>
      <c r="F42" s="2"/>
      <c r="G42" s="2"/>
      <c r="H42" s="25"/>
      <c r="I42" s="7" t="e">
        <f t="shared" si="18"/>
        <v>#N/A</v>
      </c>
      <c r="J42" s="25"/>
      <c r="K42" s="7" t="e">
        <f t="shared" si="7"/>
        <v>#N/A</v>
      </c>
      <c r="L42" s="27">
        <f t="shared" si="8"/>
        <v>0</v>
      </c>
      <c r="M42" s="7" t="str">
        <f t="shared" si="19"/>
        <v>-</v>
      </c>
      <c r="N42" s="7">
        <f t="shared" si="20"/>
        <v>0</v>
      </c>
      <c r="O42" s="7">
        <f>SUMIF(титульная!C$28:C$94,A42,титульная!D$28:D$94)</f>
        <v>14</v>
      </c>
      <c r="P42" s="2"/>
      <c r="Q42">
        <f>SUMIF(титульная!$C$11:$C$25,G42,титульная!$D$11:$D$25)</f>
        <v>0</v>
      </c>
      <c r="R42">
        <f t="shared" si="11"/>
        <v>0</v>
      </c>
      <c r="S42">
        <f t="shared" si="12"/>
        <v>0</v>
      </c>
      <c r="T42" t="str">
        <f t="shared" si="13"/>
        <v>-</v>
      </c>
      <c r="U42" t="str">
        <f t="shared" si="14"/>
        <v>-</v>
      </c>
      <c r="V42" t="str">
        <f t="shared" si="15"/>
        <v>-</v>
      </c>
      <c r="W42">
        <f t="shared" si="16"/>
        <v>1</v>
      </c>
    </row>
    <row r="44" spans="1:23" x14ac:dyDescent="0.25">
      <c r="A44" t="s">
        <v>54</v>
      </c>
      <c r="C44" t="str">
        <f>титульная!$D$7</f>
        <v>Исрапилов Ш.К. (1кат.)</v>
      </c>
      <c r="L44" t="s">
        <v>53</v>
      </c>
      <c r="P44" t="str">
        <f>титульная!$D$8</f>
        <v>Олейников Д.А</v>
      </c>
    </row>
  </sheetData>
  <autoFilter ref="A12:P42">
    <sortState ref="A13:P16">
      <sortCondition ref="A12:A42"/>
    </sortState>
  </autoFilter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3"/>
  <sheetViews>
    <sheetView topLeftCell="A4" workbookViewId="0">
      <selection activeCell="P15" sqref="P15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6.42578125" customWidth="1"/>
    <col min="5" max="5" width="13.140625" customWidth="1"/>
    <col min="6" max="6" width="8.140625" bestFit="1" customWidth="1"/>
    <col min="7" max="7" width="5.140625" bestFit="1" customWidth="1"/>
    <col min="8" max="8" width="6" customWidth="1"/>
    <col min="9" max="9" width="6.42578125" bestFit="1" customWidth="1"/>
    <col min="10" max="10" width="7.5703125" bestFit="1" customWidth="1"/>
    <col min="11" max="11" width="6.42578125" bestFit="1" customWidth="1"/>
    <col min="12" max="12" width="6.28515625" customWidth="1"/>
    <col min="13" max="13" width="0" hidden="1" customWidth="1"/>
    <col min="14" max="14" width="5.28515625" bestFit="1" customWidth="1"/>
    <col min="15" max="15" width="7.140625" customWidth="1"/>
    <col min="16" max="16" width="18.28515625" customWidth="1"/>
    <col min="17" max="23" width="9.140625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169</v>
      </c>
      <c r="F9" s="62"/>
      <c r="G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v>1</v>
      </c>
      <c r="B13" s="28" t="s">
        <v>107</v>
      </c>
      <c r="C13" s="29">
        <v>2000</v>
      </c>
      <c r="D13" s="29"/>
      <c r="E13" s="30" t="s">
        <v>88</v>
      </c>
      <c r="F13" s="29">
        <v>77</v>
      </c>
      <c r="G13" s="29">
        <v>24</v>
      </c>
      <c r="H13" s="27"/>
      <c r="I13" s="29" t="e">
        <f>RANK(H13,H$13:H$41)</f>
        <v>#N/A</v>
      </c>
      <c r="J13" s="27">
        <v>40</v>
      </c>
      <c r="K13" s="29">
        <f>RANK(J13,J$13:J$41)</f>
        <v>3</v>
      </c>
      <c r="L13" s="27">
        <f>H13+J13/2</f>
        <v>20</v>
      </c>
      <c r="M13" s="7">
        <f>IF(G13=$T$12,T13,IF(G13=$U$12,U13,IF(G13=$V$12,V13,"-")))</f>
        <v>0</v>
      </c>
      <c r="N13" s="29">
        <f>L13*Q13</f>
        <v>280</v>
      </c>
      <c r="O13" s="29">
        <f>SUMIF(титульная!C$28:C$94,A13,титульная!D$28:D$94)</f>
        <v>20</v>
      </c>
      <c r="P13" s="64" t="s">
        <v>165</v>
      </c>
      <c r="Q13">
        <f>SUMIF(титульная!$C$11:$C$25,G13,титульная!$D$11:$D$25)</f>
        <v>14</v>
      </c>
      <c r="R13">
        <f>H13*Q13</f>
        <v>0</v>
      </c>
      <c r="S13">
        <f>J13*Q13</f>
        <v>560</v>
      </c>
      <c r="T13">
        <f t="shared" ref="T13:T25" si="0">IF($L13&lt;=$L$10,"-",IF($L13&lt;=$K$10,$L$9,IF($L13&lt;=$J$10,$K$9,$J$9)))</f>
        <v>0</v>
      </c>
      <c r="U13">
        <f>IF($L13&lt;=$L$8,"-",IF($L13&lt;=$K$8,$L$7,IF($L13&lt;=$J$8,$K$7,$J$7)))</f>
        <v>0</v>
      </c>
      <c r="V13">
        <f>IF($L13&lt;=$L$6,"-",IF($L13&lt;=$K$6,$L$5,IF($L13&lt;=$J$6,$K$5,$J$5)))</f>
        <v>0</v>
      </c>
      <c r="W13">
        <f>N13+(1-F13)</f>
        <v>204</v>
      </c>
    </row>
    <row r="14" spans="1:23" x14ac:dyDescent="0.25">
      <c r="A14" s="8">
        <v>2</v>
      </c>
      <c r="B14" s="28" t="s">
        <v>132</v>
      </c>
      <c r="C14" s="29">
        <v>2002</v>
      </c>
      <c r="D14" s="29"/>
      <c r="E14" s="30" t="s">
        <v>88</v>
      </c>
      <c r="F14" s="29">
        <v>62</v>
      </c>
      <c r="G14" s="29">
        <v>8</v>
      </c>
      <c r="H14" s="27"/>
      <c r="I14" s="29" t="e">
        <f>RANK(H14,H$13:H$41)</f>
        <v>#N/A</v>
      </c>
      <c r="J14" s="27">
        <v>180</v>
      </c>
      <c r="K14" s="29">
        <f>RANK(J14,J$13:J$41)</f>
        <v>1</v>
      </c>
      <c r="L14" s="27">
        <f>H14+J14/2</f>
        <v>90</v>
      </c>
      <c r="M14" s="7" t="str">
        <f>IF(G14=$T$12,T14,IF(G14=$U$12,U14,IF(G14=$V$12,V14,"-")))</f>
        <v>-</v>
      </c>
      <c r="N14" s="29">
        <f>L14*Q14</f>
        <v>270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3</v>
      </c>
      <c r="R14">
        <f t="shared" ref="R14:R41" si="1">H14*Q14</f>
        <v>0</v>
      </c>
      <c r="S14">
        <f t="shared" ref="S14:S41" si="2">J14*Q14</f>
        <v>540</v>
      </c>
      <c r="T14">
        <f t="shared" si="0"/>
        <v>0</v>
      </c>
      <c r="U14">
        <f t="shared" ref="U14:U41" si="3">IF($L14&lt;=$L$8,"-",IF($L14&lt;=$K$8,$L$7,IF($L14&lt;=$J$8,$K$7,$J$7)))</f>
        <v>0</v>
      </c>
      <c r="V14">
        <f t="shared" ref="V14:V41" si="4">IF($L14&lt;=$L$6,"-",IF($L14&lt;=$K$6,$L$5,IF($L14&lt;=$J$6,$K$5,$J$5)))</f>
        <v>0</v>
      </c>
      <c r="W14">
        <f t="shared" ref="W14:W41" si="5">N14+(1-F14)</f>
        <v>209</v>
      </c>
    </row>
    <row r="15" spans="1:23" x14ac:dyDescent="0.25">
      <c r="A15" s="8">
        <f>RANK(W15,W$13:W$41)</f>
        <v>3</v>
      </c>
      <c r="B15" s="28" t="s">
        <v>109</v>
      </c>
      <c r="C15" s="29">
        <v>2004</v>
      </c>
      <c r="D15" s="29"/>
      <c r="E15" s="30" t="s">
        <v>88</v>
      </c>
      <c r="F15" s="29">
        <v>62</v>
      </c>
      <c r="G15" s="29">
        <v>16</v>
      </c>
      <c r="H15" s="27"/>
      <c r="I15" s="29" t="e">
        <f>RANK(H15,H$13:H$41)</f>
        <v>#N/A</v>
      </c>
      <c r="J15" s="27">
        <v>55</v>
      </c>
      <c r="K15" s="29">
        <f>RANK(J15,J$13:J$41)</f>
        <v>2</v>
      </c>
      <c r="L15" s="27">
        <f>H15+J15/2</f>
        <v>27.5</v>
      </c>
      <c r="M15" s="7">
        <f>IF(G15=$T$12,T15,IF(G15=$U$12,U15,IF(G15=$V$12,V15,"-")))</f>
        <v>0</v>
      </c>
      <c r="N15" s="29">
        <f>L15*Q15</f>
        <v>192.5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7</v>
      </c>
      <c r="R15">
        <f t="shared" si="1"/>
        <v>0</v>
      </c>
      <c r="S15">
        <f t="shared" si="2"/>
        <v>385</v>
      </c>
      <c r="T15">
        <f t="shared" si="0"/>
        <v>0</v>
      </c>
      <c r="U15">
        <f t="shared" si="3"/>
        <v>0</v>
      </c>
      <c r="V15">
        <f t="shared" si="4"/>
        <v>0</v>
      </c>
      <c r="W15">
        <f t="shared" si="5"/>
        <v>131.5</v>
      </c>
    </row>
    <row r="16" spans="1:23" hidden="1" x14ac:dyDescent="0.25">
      <c r="A16" s="8">
        <f t="shared" ref="A13:A41" si="6">RANK(W16,W$13:W$41)</f>
        <v>4</v>
      </c>
      <c r="B16" s="22"/>
      <c r="C16" s="21"/>
      <c r="D16" s="21"/>
      <c r="E16" s="23"/>
      <c r="F16" s="21"/>
      <c r="G16" s="21"/>
      <c r="H16" s="24"/>
      <c r="I16" s="7" t="e">
        <f t="shared" ref="I13:I41" si="7">RANK(H16,H$13:H$41)</f>
        <v>#N/A</v>
      </c>
      <c r="J16" s="24"/>
      <c r="K16" s="7" t="e">
        <f t="shared" ref="K13:K41" si="8">RANK(J16,J$13:J$41)</f>
        <v>#N/A</v>
      </c>
      <c r="L16" s="27">
        <f t="shared" ref="L16:L41" si="9">H16+J16/2</f>
        <v>0</v>
      </c>
      <c r="M16" s="7" t="str">
        <f t="shared" ref="M16:M41" si="10">IF(G16=$T$12,T16,IF(G16=$U$12,U16,IF(G16=$V$12,V16,"-")))</f>
        <v>-</v>
      </c>
      <c r="N16" s="7">
        <f t="shared" ref="N16:N41" si="11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 t="shared" si="1"/>
        <v>0</v>
      </c>
      <c r="S26">
        <f t="shared" si="2"/>
        <v>0</v>
      </c>
      <c r="T26" t="str">
        <f t="shared" ref="T26:T41" si="12">IF($L26&lt;=$L$10,"-",IF($L26&lt;=$K$10,$L$9,IF($L26&lt;=$J$10,$K$9,$J$9)))</f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 t="shared" si="1"/>
        <v>0</v>
      </c>
      <c r="S27">
        <f t="shared" si="2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 t="shared" si="1"/>
        <v>0</v>
      </c>
      <c r="S28">
        <f t="shared" si="2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1"/>
      <c r="D35" s="21"/>
      <c r="E35" s="23"/>
      <c r="F35" s="21"/>
      <c r="G35" s="21"/>
      <c r="H35" s="24"/>
      <c r="I35" s="7" t="e">
        <f t="shared" si="7"/>
        <v>#N/A</v>
      </c>
      <c r="J35" s="24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2"/>
      <c r="C36" s="21"/>
      <c r="D36" s="21"/>
      <c r="E36" s="23"/>
      <c r="F36" s="21"/>
      <c r="G36" s="21"/>
      <c r="H36" s="24"/>
      <c r="I36" s="7" t="e">
        <f t="shared" si="7"/>
        <v>#N/A</v>
      </c>
      <c r="J36" s="24"/>
      <c r="K36" s="7" t="e">
        <f t="shared" si="8"/>
        <v>#N/A</v>
      </c>
      <c r="L36" s="27">
        <f t="shared" si="9"/>
        <v>0</v>
      </c>
      <c r="M36" s="7" t="str">
        <f t="shared" si="10"/>
        <v>-</v>
      </c>
      <c r="N36" s="7">
        <f t="shared" si="11"/>
        <v>0</v>
      </c>
      <c r="O36" s="7">
        <f>SUMIF(титульная!C$28:C$94,A36,титульная!D$28:D$94)</f>
        <v>15</v>
      </c>
      <c r="P36" s="2"/>
      <c r="Q36">
        <f>SUMIF(титульная!$C$11:$C$25,G36,титульная!$D$11:$D$25)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2"/>
      <c r="C37" s="21"/>
      <c r="D37" s="21"/>
      <c r="E37" s="23"/>
      <c r="F37" s="21"/>
      <c r="G37" s="21"/>
      <c r="H37" s="24"/>
      <c r="I37" s="7" t="e">
        <f t="shared" si="7"/>
        <v>#N/A</v>
      </c>
      <c r="J37" s="24"/>
      <c r="K37" s="7" t="e">
        <f t="shared" si="8"/>
        <v>#N/A</v>
      </c>
      <c r="L37" s="27">
        <f t="shared" si="9"/>
        <v>0</v>
      </c>
      <c r="M37" s="7" t="str">
        <f t="shared" si="10"/>
        <v>-</v>
      </c>
      <c r="N37" s="7">
        <f t="shared" si="11"/>
        <v>0</v>
      </c>
      <c r="O37" s="7">
        <f>SUMIF(титульная!C$28:C$94,A37,титульная!D$28:D$94)</f>
        <v>15</v>
      </c>
      <c r="P37" s="2"/>
      <c r="Q37">
        <f>SUMIF(титульная!$C$11:$C$25,G37,титульная!$D$11:$D$25)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2"/>
      <c r="C38" s="21"/>
      <c r="D38" s="21"/>
      <c r="E38" s="23"/>
      <c r="F38" s="21"/>
      <c r="G38" s="21"/>
      <c r="H38" s="24"/>
      <c r="I38" s="7" t="e">
        <f t="shared" si="7"/>
        <v>#N/A</v>
      </c>
      <c r="J38" s="24"/>
      <c r="K38" s="7" t="e">
        <f t="shared" si="8"/>
        <v>#N/A</v>
      </c>
      <c r="L38" s="27">
        <f t="shared" si="9"/>
        <v>0</v>
      </c>
      <c r="M38" s="7" t="str">
        <f t="shared" si="10"/>
        <v>-</v>
      </c>
      <c r="N38" s="7">
        <f t="shared" si="11"/>
        <v>0</v>
      </c>
      <c r="O38" s="7">
        <f>SUMIF(титульная!C$28:C$94,A38,титульная!D$28:D$94)</f>
        <v>15</v>
      </c>
      <c r="P38" s="2"/>
      <c r="Q38">
        <f>SUMIF(титульная!$C$11:$C$25,G38,титульная!$D$11:$D$25)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4</v>
      </c>
      <c r="B39" s="22"/>
      <c r="C39" s="21"/>
      <c r="D39" s="21"/>
      <c r="E39" s="23"/>
      <c r="F39" s="21"/>
      <c r="G39" s="21"/>
      <c r="H39" s="24"/>
      <c r="I39" s="7" t="e">
        <f t="shared" si="7"/>
        <v>#N/A</v>
      </c>
      <c r="J39" s="24"/>
      <c r="K39" s="7" t="e">
        <f t="shared" si="8"/>
        <v>#N/A</v>
      </c>
      <c r="L39" s="27">
        <f t="shared" si="9"/>
        <v>0</v>
      </c>
      <c r="M39" s="7" t="str">
        <f t="shared" si="10"/>
        <v>-</v>
      </c>
      <c r="N39" s="7">
        <f t="shared" si="11"/>
        <v>0</v>
      </c>
      <c r="O39" s="7">
        <f>SUMIF(титульная!C$28:C$94,A39,титульная!D$28:D$94)</f>
        <v>15</v>
      </c>
      <c r="P39" s="2"/>
      <c r="Q39">
        <f>SUMIF(титульная!$C$11:$C$25,G39,титульная!$D$11:$D$25)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4</v>
      </c>
      <c r="B40" s="22"/>
      <c r="C40" s="21"/>
      <c r="D40" s="21"/>
      <c r="E40" s="23"/>
      <c r="F40" s="21"/>
      <c r="G40" s="21"/>
      <c r="H40" s="24"/>
      <c r="I40" s="7" t="e">
        <f t="shared" si="7"/>
        <v>#N/A</v>
      </c>
      <c r="J40" s="24"/>
      <c r="K40" s="7" t="e">
        <f t="shared" si="8"/>
        <v>#N/A</v>
      </c>
      <c r="L40" s="27">
        <f t="shared" si="9"/>
        <v>0</v>
      </c>
      <c r="M40" s="7" t="str">
        <f t="shared" si="10"/>
        <v>-</v>
      </c>
      <c r="N40" s="7">
        <f t="shared" si="11"/>
        <v>0</v>
      </c>
      <c r="O40" s="7">
        <f>SUMIF(титульная!C$28:C$94,A40,титульная!D$28:D$94)</f>
        <v>15</v>
      </c>
      <c r="P40" s="2"/>
      <c r="Q40">
        <f>SUMIF(титульная!$C$11:$C$25,G40,титульная!$D$11:$D$25)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4</v>
      </c>
      <c r="B41" s="22"/>
      <c r="C41" s="2"/>
      <c r="D41" s="2"/>
      <c r="E41" s="23"/>
      <c r="F41" s="2"/>
      <c r="G41" s="2"/>
      <c r="H41" s="25"/>
      <c r="I41" s="7" t="e">
        <f t="shared" si="7"/>
        <v>#N/A</v>
      </c>
      <c r="J41" s="25"/>
      <c r="K41" s="7" t="e">
        <f t="shared" si="8"/>
        <v>#N/A</v>
      </c>
      <c r="L41" s="27">
        <f t="shared" si="9"/>
        <v>0</v>
      </c>
      <c r="M41" s="7" t="str">
        <f t="shared" si="10"/>
        <v>-</v>
      </c>
      <c r="N41" s="7">
        <f t="shared" si="11"/>
        <v>0</v>
      </c>
      <c r="O41" s="7">
        <f>SUMIF(титульная!C$28:C$94,A41,титульная!D$28:D$94)</f>
        <v>15</v>
      </c>
      <c r="P41" s="2"/>
      <c r="Q41">
        <f>SUMIF(титульная!$C$11:$C$25,G41,титульная!$D$11:$D$25)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3" spans="1:23" x14ac:dyDescent="0.25">
      <c r="A43" t="s">
        <v>54</v>
      </c>
      <c r="C43" t="str">
        <f>титульная!$D$7</f>
        <v>Исрапилов Ш.К. (1кат.)</v>
      </c>
      <c r="L43" t="s">
        <v>53</v>
      </c>
      <c r="P43" t="str">
        <f>титульная!$D$8</f>
        <v>Олейников Д.А</v>
      </c>
    </row>
  </sheetData>
  <autoFilter ref="A12:P41">
    <filterColumn colId="4">
      <customFilters>
        <customFilter operator="notEqual" val=" "/>
      </customFilters>
    </filterColumn>
    <sortState ref="A13:P15">
      <sortCondition ref="A12:A41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34"/>
  <sheetViews>
    <sheetView workbookViewId="0">
      <selection activeCell="Y17" sqref="Y17"/>
    </sheetView>
  </sheetViews>
  <sheetFormatPr defaultRowHeight="15" x14ac:dyDescent="0.25"/>
  <cols>
    <col min="1" max="1" width="6.42578125" customWidth="1"/>
    <col min="2" max="2" width="22.285156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8" customWidth="1"/>
    <col min="17" max="23" width="0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I6" s="71"/>
      <c r="J6" s="72"/>
      <c r="K6" s="72"/>
      <c r="L6" s="72"/>
    </row>
    <row r="7" spans="1:23" x14ac:dyDescent="0.25">
      <c r="I7" s="71"/>
      <c r="J7" s="71"/>
      <c r="K7" s="71"/>
      <c r="L7" s="71"/>
    </row>
    <row r="8" spans="1:23" x14ac:dyDescent="0.25"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95</v>
      </c>
      <c r="F9" s="62"/>
      <c r="G9" s="62"/>
      <c r="I9" s="71"/>
      <c r="J9" s="71"/>
      <c r="K9" s="71"/>
      <c r="L9" s="71"/>
    </row>
    <row r="10" spans="1:23" x14ac:dyDescent="0.25"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8">
        <f>RANK(W13,W$13:W$32)</f>
        <v>1</v>
      </c>
      <c r="B13" s="28" t="s">
        <v>90</v>
      </c>
      <c r="C13" s="29">
        <v>2008</v>
      </c>
      <c r="D13" s="29"/>
      <c r="E13" s="30" t="s">
        <v>86</v>
      </c>
      <c r="F13" s="29">
        <v>23.5</v>
      </c>
      <c r="G13" s="29">
        <v>8</v>
      </c>
      <c r="H13" s="27">
        <v>122</v>
      </c>
      <c r="I13" s="29">
        <f>RANK(H13,H$13:H$32)</f>
        <v>4</v>
      </c>
      <c r="J13" s="27">
        <v>270</v>
      </c>
      <c r="K13" s="29">
        <f>RANK(J13,J$13:J$32)</f>
        <v>2</v>
      </c>
      <c r="L13" s="27">
        <f>H13+J13/2</f>
        <v>257</v>
      </c>
      <c r="M13" s="29" t="str">
        <f>IF(G13=$T$12,T13,IF(G13=$U$12,U13,IF(G13=$V$12,V13,"-")))</f>
        <v>-</v>
      </c>
      <c r="N13" s="29">
        <f>L13*Q13</f>
        <v>771</v>
      </c>
      <c r="O13" s="29">
        <f>SUMIF(титульная!C$28:C$94,A13,титульная!D$28:D$94)</f>
        <v>20</v>
      </c>
      <c r="P13" s="64" t="s">
        <v>164</v>
      </c>
      <c r="Q13">
        <f>SUMIF(титульная!$C$11:$C$25,G13,титульная!$D$11:$D$25)</f>
        <v>3</v>
      </c>
      <c r="R13">
        <f t="shared" ref="R13:R19" si="0">H13*Q13</f>
        <v>366</v>
      </c>
      <c r="S13">
        <f t="shared" ref="S13:S19" si="1">J13*Q13</f>
        <v>810</v>
      </c>
      <c r="T13">
        <f t="shared" ref="T13:T32" si="2">IF($L13&lt;=$L$10,"-",IF($L13&lt;=$K$10,$L$9,IF($L13&lt;=$J$10,$K$9,$J$9)))</f>
        <v>0</v>
      </c>
      <c r="U13">
        <f t="shared" ref="U13:U32" si="3">IF($L13&lt;=$L$8,"-",IF($L13&lt;=$K$8,$L$7,IF($L13&lt;=$J$8,$K$7,$J$7)))</f>
        <v>0</v>
      </c>
      <c r="V13">
        <f t="shared" ref="V13:V32" si="4">IF($L13&lt;=$L$6,"-",IF($L13&lt;=$K$6,$L$5,IF($L13&lt;=$J$6,$K$5,$J$5)))</f>
        <v>0</v>
      </c>
      <c r="W13">
        <f t="shared" ref="W13:W19" si="5">N13+(1-F13)</f>
        <v>748.5</v>
      </c>
    </row>
    <row r="14" spans="1:23" x14ac:dyDescent="0.25">
      <c r="A14" s="8">
        <f>RANK(W14,W$13:W$32)</f>
        <v>2</v>
      </c>
      <c r="B14" s="28" t="s">
        <v>89</v>
      </c>
      <c r="C14" s="29">
        <v>2006</v>
      </c>
      <c r="D14" s="29"/>
      <c r="E14" s="30" t="s">
        <v>88</v>
      </c>
      <c r="F14" s="29">
        <v>32</v>
      </c>
      <c r="G14" s="29">
        <v>6</v>
      </c>
      <c r="H14" s="27">
        <v>111</v>
      </c>
      <c r="I14" s="29">
        <f>RANK(H14,H$13:H$32)</f>
        <v>5</v>
      </c>
      <c r="J14" s="27">
        <v>291</v>
      </c>
      <c r="K14" s="29">
        <f>RANK(J14,J$13:J$32)</f>
        <v>1</v>
      </c>
      <c r="L14" s="27">
        <f>H14+J14/2</f>
        <v>256.5</v>
      </c>
      <c r="M14" s="29" t="str">
        <f>IF(G14=$T$12,T14,IF(G14=$U$12,U14,IF(G14=$V$12,V14,"-")))</f>
        <v>-</v>
      </c>
      <c r="N14" s="29">
        <f>L14*Q14</f>
        <v>384.75</v>
      </c>
      <c r="O14" s="29">
        <f>SUMIF(титульная!C$28:C$94,A14,титульная!D$28:D$94)</f>
        <v>18</v>
      </c>
      <c r="P14" s="64" t="s">
        <v>165</v>
      </c>
      <c r="Q14">
        <f>SUMIF(титульная!$C$11:$C$25,G14,титульная!$D$11:$D$25)</f>
        <v>1.5</v>
      </c>
      <c r="R14">
        <f t="shared" si="0"/>
        <v>166.5</v>
      </c>
      <c r="S14">
        <f t="shared" si="1"/>
        <v>436.5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353.75</v>
      </c>
    </row>
    <row r="15" spans="1:23" x14ac:dyDescent="0.25">
      <c r="A15" s="8">
        <f>RANK(W15,W$13:W$32)</f>
        <v>3</v>
      </c>
      <c r="B15" s="28" t="s">
        <v>93</v>
      </c>
      <c r="C15" s="29">
        <v>2006</v>
      </c>
      <c r="D15" s="29"/>
      <c r="E15" s="30" t="s">
        <v>88</v>
      </c>
      <c r="F15" s="29">
        <v>32.5</v>
      </c>
      <c r="G15" s="29">
        <v>6</v>
      </c>
      <c r="H15" s="27">
        <v>126</v>
      </c>
      <c r="I15" s="29">
        <f>RANK(H15,H$13:H$32)</f>
        <v>3</v>
      </c>
      <c r="J15" s="27">
        <v>200</v>
      </c>
      <c r="K15" s="29">
        <f>RANK(J15,J$13:J$32)</f>
        <v>6</v>
      </c>
      <c r="L15" s="27">
        <f>H15+J15/2</f>
        <v>226</v>
      </c>
      <c r="M15" s="29" t="str">
        <f>IF(G15=$T$12,T15,IF(G15=$U$12,U15,IF(G15=$V$12,V15,"-")))</f>
        <v>-</v>
      </c>
      <c r="N15" s="29">
        <f>L15*Q15</f>
        <v>339</v>
      </c>
      <c r="O15" s="29">
        <f>SUMIF(титульная!C$28:C$94,A15,титульная!D$28:D$94)</f>
        <v>16</v>
      </c>
      <c r="P15" s="64" t="s">
        <v>165</v>
      </c>
      <c r="Q15">
        <f>SUMIF(титульная!$C$11:$C$25,G15,титульная!$D$11:$D$25)</f>
        <v>1.5</v>
      </c>
      <c r="R15">
        <f t="shared" si="0"/>
        <v>189</v>
      </c>
      <c r="S15">
        <f t="shared" si="1"/>
        <v>300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307.5</v>
      </c>
    </row>
    <row r="16" spans="1:23" x14ac:dyDescent="0.25">
      <c r="A16" s="8">
        <f>RANK(W16,W$13:W$32)</f>
        <v>4</v>
      </c>
      <c r="B16" s="28" t="s">
        <v>153</v>
      </c>
      <c r="C16" s="29">
        <v>2008</v>
      </c>
      <c r="D16" s="29"/>
      <c r="E16" s="30" t="s">
        <v>86</v>
      </c>
      <c r="F16" s="29">
        <v>22</v>
      </c>
      <c r="G16" s="29">
        <v>4</v>
      </c>
      <c r="H16" s="27">
        <v>170</v>
      </c>
      <c r="I16" s="29">
        <f>RANK(H16,H$13:H$32)</f>
        <v>1</v>
      </c>
      <c r="J16" s="27">
        <v>252</v>
      </c>
      <c r="K16" s="29">
        <f>RANK(J16,J$13:J$32)</f>
        <v>4</v>
      </c>
      <c r="L16" s="27">
        <f>H16+J16/2</f>
        <v>296</v>
      </c>
      <c r="M16" s="29" t="str">
        <f>IF(G16=$T$12,T16,IF(G16=$U$12,U16,IF(G16=$V$12,V16,"-")))</f>
        <v>-</v>
      </c>
      <c r="N16" s="29">
        <f>L16*Q16</f>
        <v>296</v>
      </c>
      <c r="O16" s="29">
        <f>SUMIF(титульная!C$28:C$94,A16,титульная!D$28:D$94)</f>
        <v>15</v>
      </c>
      <c r="P16" s="64" t="s">
        <v>166</v>
      </c>
      <c r="Q16">
        <f>SUMIF(титульная!$C$11:$C$25,G16,титульная!$D$11:$D$25)</f>
        <v>1</v>
      </c>
      <c r="R16">
        <f t="shared" si="0"/>
        <v>170</v>
      </c>
      <c r="S16">
        <f t="shared" si="1"/>
        <v>252</v>
      </c>
      <c r="T16">
        <f t="shared" si="2"/>
        <v>0</v>
      </c>
      <c r="U16">
        <f t="shared" si="3"/>
        <v>0</v>
      </c>
      <c r="V16">
        <f t="shared" si="4"/>
        <v>0</v>
      </c>
      <c r="W16">
        <f t="shared" si="5"/>
        <v>275</v>
      </c>
    </row>
    <row r="17" spans="1:23" x14ac:dyDescent="0.25">
      <c r="A17" s="8">
        <f>RANK(W17,W$13:W$32)</f>
        <v>5</v>
      </c>
      <c r="B17" s="28" t="s">
        <v>158</v>
      </c>
      <c r="C17" s="29">
        <v>2008</v>
      </c>
      <c r="D17" s="29"/>
      <c r="E17" s="30" t="s">
        <v>86</v>
      </c>
      <c r="F17" s="29">
        <v>23.5</v>
      </c>
      <c r="G17" s="29">
        <v>4</v>
      </c>
      <c r="H17" s="27">
        <v>143</v>
      </c>
      <c r="I17" s="29">
        <f>RANK(H17,H$13:H$32)</f>
        <v>2</v>
      </c>
      <c r="J17" s="27">
        <v>254</v>
      </c>
      <c r="K17" s="29">
        <f>RANK(J17,J$13:J$32)</f>
        <v>3</v>
      </c>
      <c r="L17" s="27">
        <f>H17+J17/2</f>
        <v>270</v>
      </c>
      <c r="M17" s="29" t="str">
        <f>IF(G17=$T$12,T17,IF(G17=$U$12,U17,IF(G17=$V$12,V17,"-")))</f>
        <v>-</v>
      </c>
      <c r="N17" s="29">
        <f>L17*Q17</f>
        <v>270</v>
      </c>
      <c r="O17" s="29">
        <f>SUMIF(титульная!C$28:C$94,A17,титульная!D$28:D$94)</f>
        <v>14</v>
      </c>
      <c r="P17" s="64" t="s">
        <v>166</v>
      </c>
      <c r="Q17">
        <f>SUMIF(титульная!$C$11:$C$25,G17,титульная!$D$11:$D$25)</f>
        <v>1</v>
      </c>
      <c r="R17">
        <f t="shared" si="0"/>
        <v>143</v>
      </c>
      <c r="S17">
        <f t="shared" si="1"/>
        <v>254</v>
      </c>
      <c r="T17">
        <f t="shared" si="2"/>
        <v>0</v>
      </c>
      <c r="U17">
        <f t="shared" si="3"/>
        <v>0</v>
      </c>
      <c r="V17">
        <f t="shared" si="4"/>
        <v>0</v>
      </c>
      <c r="W17">
        <f t="shared" si="5"/>
        <v>247.5</v>
      </c>
    </row>
    <row r="18" spans="1:23" x14ac:dyDescent="0.25">
      <c r="A18" s="8">
        <f>RANK(W18,W$13:W$32)</f>
        <v>6</v>
      </c>
      <c r="B18" s="28" t="s">
        <v>157</v>
      </c>
      <c r="C18" s="29">
        <v>2008</v>
      </c>
      <c r="D18" s="29"/>
      <c r="E18" s="30" t="s">
        <v>86</v>
      </c>
      <c r="F18" s="29">
        <v>32.6</v>
      </c>
      <c r="G18" s="29">
        <v>4</v>
      </c>
      <c r="H18" s="27">
        <v>79</v>
      </c>
      <c r="I18" s="29">
        <f>RANK(H18,H$13:H$32)</f>
        <v>6</v>
      </c>
      <c r="J18" s="27">
        <v>235</v>
      </c>
      <c r="K18" s="29">
        <f>RANK(J18,J$13:J$32)</f>
        <v>5</v>
      </c>
      <c r="L18" s="27">
        <f>H18+J18/2</f>
        <v>196.5</v>
      </c>
      <c r="M18" s="29" t="str">
        <f>IF(G18=$T$12,T18,IF(G18=$U$12,U18,IF(G18=$V$12,V18,"-")))</f>
        <v>-</v>
      </c>
      <c r="N18" s="29">
        <f>L18*Q18</f>
        <v>196.5</v>
      </c>
      <c r="O18" s="29">
        <f>SUMIF(титульная!C$28:C$94,A18,титульная!D$28:D$94)</f>
        <v>13</v>
      </c>
      <c r="P18" s="64" t="s">
        <v>166</v>
      </c>
      <c r="Q18">
        <f>SUMIF(титульная!$C$11:$C$25,G18,титульная!$D$11:$D$25)</f>
        <v>1</v>
      </c>
      <c r="R18">
        <f t="shared" si="0"/>
        <v>79</v>
      </c>
      <c r="S18">
        <f t="shared" si="1"/>
        <v>235</v>
      </c>
      <c r="T18">
        <f t="shared" si="2"/>
        <v>0</v>
      </c>
      <c r="U18">
        <f t="shared" si="3"/>
        <v>0</v>
      </c>
      <c r="V18">
        <f t="shared" si="4"/>
        <v>0</v>
      </c>
      <c r="W18">
        <f t="shared" si="5"/>
        <v>164.9</v>
      </c>
    </row>
    <row r="19" spans="1:23" x14ac:dyDescent="0.25">
      <c r="A19" s="8">
        <f>RANK(W19,W$13:W$32)</f>
        <v>7</v>
      </c>
      <c r="B19" s="28" t="s">
        <v>87</v>
      </c>
      <c r="C19" s="29">
        <v>2010</v>
      </c>
      <c r="D19" s="29"/>
      <c r="E19" s="30" t="s">
        <v>88</v>
      </c>
      <c r="F19" s="29">
        <v>35</v>
      </c>
      <c r="G19" s="29">
        <v>6</v>
      </c>
      <c r="H19" s="27">
        <v>36</v>
      </c>
      <c r="I19" s="29">
        <f>RANK(H19,H$13:H$32)</f>
        <v>7</v>
      </c>
      <c r="J19" s="27">
        <v>113</v>
      </c>
      <c r="K19" s="29">
        <f>RANK(J19,J$13:J$32)</f>
        <v>7</v>
      </c>
      <c r="L19" s="27">
        <f>H19+J19/2</f>
        <v>92.5</v>
      </c>
      <c r="M19" s="29" t="str">
        <f>IF(G19=$T$12,T19,IF(G19=$U$12,U19,IF(G19=$V$12,V19,"-")))</f>
        <v>-</v>
      </c>
      <c r="N19" s="29">
        <f>L19*Q19</f>
        <v>138.75</v>
      </c>
      <c r="O19" s="29">
        <f>SUMIF(титульная!C$28:C$94,A19,титульная!D$28:D$94)</f>
        <v>12</v>
      </c>
      <c r="P19" s="64" t="s">
        <v>165</v>
      </c>
      <c r="Q19">
        <f>SUMIF(титульная!$C$11:$C$25,G19,титульная!$D$11:$D$25)</f>
        <v>1.5</v>
      </c>
      <c r="R19">
        <f t="shared" si="0"/>
        <v>54</v>
      </c>
      <c r="S19">
        <f t="shared" si="1"/>
        <v>169.5</v>
      </c>
      <c r="T19">
        <f t="shared" si="2"/>
        <v>0</v>
      </c>
      <c r="U19">
        <f t="shared" si="3"/>
        <v>0</v>
      </c>
      <c r="V19">
        <f t="shared" si="4"/>
        <v>0</v>
      </c>
      <c r="W19">
        <f t="shared" si="5"/>
        <v>104.75</v>
      </c>
    </row>
    <row r="20" spans="1:23" hidden="1" x14ac:dyDescent="0.25">
      <c r="A20" s="8">
        <f t="shared" ref="A13:A32" si="6">RANK(W20,W$13:W$32)</f>
        <v>8</v>
      </c>
      <c r="B20" s="22"/>
      <c r="C20" s="21"/>
      <c r="D20" s="21"/>
      <c r="E20" s="23"/>
      <c r="F20" s="21"/>
      <c r="G20" s="21"/>
      <c r="H20" s="24"/>
      <c r="I20" s="7" t="e">
        <f t="shared" ref="I13:I32" si="7">RANK(H20,H$13:H$32)</f>
        <v>#N/A</v>
      </c>
      <c r="J20" s="24"/>
      <c r="K20" s="7" t="e">
        <f t="shared" ref="K13:K32" si="8">RANK(J20,J$13:J$32)</f>
        <v>#N/A</v>
      </c>
      <c r="L20" s="27">
        <f t="shared" ref="L20:L32" si="9">H20+J20/2</f>
        <v>0</v>
      </c>
      <c r="M20" s="7" t="str">
        <f t="shared" ref="M20:M32" si="10">IF(G20=$T$12,T20,IF(G20=$U$12,U20,IF(G20=$V$12,V20,"-")))</f>
        <v>-</v>
      </c>
      <c r="N20" s="7">
        <f t="shared" ref="N20:N32" si="11">L20*Q20</f>
        <v>0</v>
      </c>
      <c r="O20" s="7">
        <f>SUMIF(титульная!C$28:C$94,A20,титульная!D$28:D$94)</f>
        <v>11</v>
      </c>
      <c r="P20" s="2"/>
      <c r="Q20">
        <f>SUMIF(титульная!$C$11:$C$25,G20,титульная!$D$11:$D$25)</f>
        <v>0</v>
      </c>
      <c r="R20">
        <f t="shared" ref="R20:R32" si="12">H20*Q20</f>
        <v>0</v>
      </c>
      <c r="S20">
        <f t="shared" ref="S20:S32" si="13">J20*Q20</f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ref="W20:W32" si="14">N20+(1-F20)</f>
        <v>1</v>
      </c>
    </row>
    <row r="21" spans="1:23" hidden="1" x14ac:dyDescent="0.25">
      <c r="A21" s="8">
        <f t="shared" si="6"/>
        <v>8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11</v>
      </c>
      <c r="P21" s="2"/>
      <c r="Q21">
        <f>SUMIF(титульная!$C$11:$C$25,G21,титульная!$D$11:$D$25)</f>
        <v>0</v>
      </c>
      <c r="R21">
        <f t="shared" si="12"/>
        <v>0</v>
      </c>
      <c r="S21">
        <f t="shared" si="13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14"/>
        <v>1</v>
      </c>
    </row>
    <row r="22" spans="1:23" hidden="1" x14ac:dyDescent="0.25">
      <c r="A22" s="8">
        <f t="shared" si="6"/>
        <v>8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11</v>
      </c>
      <c r="P22" s="2"/>
      <c r="Q22">
        <f>SUMIF(титульная!$C$11:$C$25,G22,титульная!$D$11:$D$25)</f>
        <v>0</v>
      </c>
      <c r="R22">
        <f t="shared" si="12"/>
        <v>0</v>
      </c>
      <c r="S22">
        <f t="shared" si="13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14"/>
        <v>1</v>
      </c>
    </row>
    <row r="23" spans="1:23" hidden="1" x14ac:dyDescent="0.25">
      <c r="A23" s="8">
        <f t="shared" si="6"/>
        <v>8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11</v>
      </c>
      <c r="P23" s="2"/>
      <c r="Q23">
        <f>SUMIF(титульная!$C$11:$C$25,G23,титульная!$D$11:$D$25)</f>
        <v>0</v>
      </c>
      <c r="R23">
        <f t="shared" si="12"/>
        <v>0</v>
      </c>
      <c r="S23">
        <f t="shared" si="13"/>
        <v>0</v>
      </c>
      <c r="T23" t="str">
        <f t="shared" si="2"/>
        <v>-</v>
      </c>
      <c r="U23" t="str">
        <f t="shared" si="3"/>
        <v>-</v>
      </c>
      <c r="V23" t="str">
        <f t="shared" si="4"/>
        <v>-</v>
      </c>
      <c r="W23">
        <f t="shared" si="14"/>
        <v>1</v>
      </c>
    </row>
    <row r="24" spans="1:23" hidden="1" x14ac:dyDescent="0.25">
      <c r="A24" s="8">
        <f t="shared" si="6"/>
        <v>8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11</v>
      </c>
      <c r="P24" s="2"/>
      <c r="Q24">
        <f>SUMIF(титульная!$C$11:$C$25,G24,титульная!$D$11:$D$25)</f>
        <v>0</v>
      </c>
      <c r="R24">
        <f t="shared" si="12"/>
        <v>0</v>
      </c>
      <c r="S24">
        <f t="shared" si="13"/>
        <v>0</v>
      </c>
      <c r="T24" t="str">
        <f t="shared" si="2"/>
        <v>-</v>
      </c>
      <c r="U24" t="str">
        <f t="shared" si="3"/>
        <v>-</v>
      </c>
      <c r="V24" t="str">
        <f t="shared" si="4"/>
        <v>-</v>
      </c>
      <c r="W24">
        <f t="shared" si="14"/>
        <v>1</v>
      </c>
    </row>
    <row r="25" spans="1:23" hidden="1" x14ac:dyDescent="0.25">
      <c r="A25" s="8">
        <f t="shared" si="6"/>
        <v>8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11</v>
      </c>
      <c r="P25" s="2"/>
      <c r="Q25">
        <f>SUMIF(титульная!$C$11:$C$25,G25,титульная!$D$11:$D$25)</f>
        <v>0</v>
      </c>
      <c r="R25">
        <f t="shared" si="12"/>
        <v>0</v>
      </c>
      <c r="S25">
        <f t="shared" si="13"/>
        <v>0</v>
      </c>
      <c r="T25" t="str">
        <f t="shared" si="2"/>
        <v>-</v>
      </c>
      <c r="U25" t="str">
        <f t="shared" si="3"/>
        <v>-</v>
      </c>
      <c r="V25" t="str">
        <f t="shared" si="4"/>
        <v>-</v>
      </c>
      <c r="W25">
        <f t="shared" si="14"/>
        <v>1</v>
      </c>
    </row>
    <row r="26" spans="1:23" hidden="1" x14ac:dyDescent="0.25">
      <c r="A26" s="8">
        <f t="shared" si="6"/>
        <v>8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11</v>
      </c>
      <c r="P26" s="2"/>
      <c r="Q26">
        <f>SUMIF(титульная!$C$11:$C$25,G26,титульная!$D$11:$D$25)</f>
        <v>0</v>
      </c>
      <c r="R26">
        <f t="shared" si="12"/>
        <v>0</v>
      </c>
      <c r="S26">
        <f t="shared" si="13"/>
        <v>0</v>
      </c>
      <c r="T26" t="str">
        <f t="shared" si="2"/>
        <v>-</v>
      </c>
      <c r="U26" t="str">
        <f t="shared" si="3"/>
        <v>-</v>
      </c>
      <c r="V26" t="str">
        <f t="shared" si="4"/>
        <v>-</v>
      </c>
      <c r="W26">
        <f t="shared" si="14"/>
        <v>1</v>
      </c>
    </row>
    <row r="27" spans="1:23" hidden="1" x14ac:dyDescent="0.25">
      <c r="A27" s="8">
        <f t="shared" si="6"/>
        <v>8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11</v>
      </c>
      <c r="P27" s="2"/>
      <c r="Q27">
        <f>SUMIF(титульная!$C$11:$C$25,G27,титульная!$D$11:$D$25)</f>
        <v>0</v>
      </c>
      <c r="R27">
        <f t="shared" si="12"/>
        <v>0</v>
      </c>
      <c r="S27">
        <f t="shared" si="13"/>
        <v>0</v>
      </c>
      <c r="T27" t="str">
        <f t="shared" si="2"/>
        <v>-</v>
      </c>
      <c r="U27" t="str">
        <f t="shared" si="3"/>
        <v>-</v>
      </c>
      <c r="V27" t="str">
        <f t="shared" si="4"/>
        <v>-</v>
      </c>
      <c r="W27">
        <f t="shared" si="14"/>
        <v>1</v>
      </c>
    </row>
    <row r="28" spans="1:23" hidden="1" x14ac:dyDescent="0.25">
      <c r="A28" s="8">
        <f t="shared" si="6"/>
        <v>8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11</v>
      </c>
      <c r="P28" s="2"/>
      <c r="Q28">
        <f>SUMIF(титульная!$C$11:$C$25,G28,титульная!$D$11:$D$25)</f>
        <v>0</v>
      </c>
      <c r="R28">
        <f t="shared" si="12"/>
        <v>0</v>
      </c>
      <c r="S28">
        <f t="shared" si="13"/>
        <v>0</v>
      </c>
      <c r="T28" t="str">
        <f t="shared" si="2"/>
        <v>-</v>
      </c>
      <c r="U28" t="str">
        <f t="shared" si="3"/>
        <v>-</v>
      </c>
      <c r="V28" t="str">
        <f t="shared" si="4"/>
        <v>-</v>
      </c>
      <c r="W28">
        <f t="shared" si="14"/>
        <v>1</v>
      </c>
    </row>
    <row r="29" spans="1:23" hidden="1" x14ac:dyDescent="0.25">
      <c r="A29" s="8">
        <f t="shared" si="6"/>
        <v>8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11</v>
      </c>
      <c r="P29" s="2"/>
      <c r="Q29">
        <f>SUMIF(титульная!$C$11:$C$25,G29,титульная!$D$11:$D$25)</f>
        <v>0</v>
      </c>
      <c r="R29">
        <f t="shared" si="12"/>
        <v>0</v>
      </c>
      <c r="S29">
        <f t="shared" si="13"/>
        <v>0</v>
      </c>
      <c r="T29" t="str">
        <f t="shared" si="2"/>
        <v>-</v>
      </c>
      <c r="U29" t="str">
        <f t="shared" si="3"/>
        <v>-</v>
      </c>
      <c r="V29" t="str">
        <f t="shared" si="4"/>
        <v>-</v>
      </c>
      <c r="W29">
        <f t="shared" si="14"/>
        <v>1</v>
      </c>
    </row>
    <row r="30" spans="1:23" hidden="1" x14ac:dyDescent="0.25">
      <c r="A30" s="8">
        <f t="shared" si="6"/>
        <v>8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11</v>
      </c>
      <c r="P30" s="2"/>
      <c r="Q30">
        <f>SUMIF(титульная!$C$11:$C$25,G30,титульная!$D$11:$D$25)</f>
        <v>0</v>
      </c>
      <c r="R30">
        <f t="shared" si="12"/>
        <v>0</v>
      </c>
      <c r="S30">
        <f t="shared" si="13"/>
        <v>0</v>
      </c>
      <c r="T30" t="str">
        <f t="shared" si="2"/>
        <v>-</v>
      </c>
      <c r="U30" t="str">
        <f t="shared" si="3"/>
        <v>-</v>
      </c>
      <c r="V30" t="str">
        <f t="shared" si="4"/>
        <v>-</v>
      </c>
      <c r="W30">
        <f t="shared" si="14"/>
        <v>1</v>
      </c>
    </row>
    <row r="31" spans="1:23" hidden="1" x14ac:dyDescent="0.25">
      <c r="A31" s="8">
        <f t="shared" si="6"/>
        <v>8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11</v>
      </c>
      <c r="P31" s="2"/>
      <c r="Q31">
        <f>SUMIF(титульная!$C$11:$C$25,G31,титульная!$D$11:$D$25)</f>
        <v>0</v>
      </c>
      <c r="R31">
        <f t="shared" si="12"/>
        <v>0</v>
      </c>
      <c r="S31">
        <f t="shared" si="13"/>
        <v>0</v>
      </c>
      <c r="T31" t="str">
        <f t="shared" si="2"/>
        <v>-</v>
      </c>
      <c r="U31" t="str">
        <f t="shared" si="3"/>
        <v>-</v>
      </c>
      <c r="V31" t="str">
        <f t="shared" si="4"/>
        <v>-</v>
      </c>
      <c r="W31">
        <f t="shared" si="14"/>
        <v>1</v>
      </c>
    </row>
    <row r="32" spans="1:23" hidden="1" x14ac:dyDescent="0.25">
      <c r="A32" s="8">
        <f t="shared" si="6"/>
        <v>8</v>
      </c>
      <c r="B32" s="22"/>
      <c r="C32" s="2"/>
      <c r="D32" s="2"/>
      <c r="E32" s="23"/>
      <c r="F32" s="2"/>
      <c r="G32" s="2"/>
      <c r="H32" s="25"/>
      <c r="I32" s="7" t="e">
        <f t="shared" si="7"/>
        <v>#N/A</v>
      </c>
      <c r="J32" s="25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11</v>
      </c>
      <c r="P32" s="2"/>
      <c r="Q32">
        <f>SUMIF(титульная!$C$11:$C$25,G32,титульная!$D$11:$D$25)</f>
        <v>0</v>
      </c>
      <c r="R32">
        <f t="shared" si="12"/>
        <v>0</v>
      </c>
      <c r="S32">
        <f t="shared" si="13"/>
        <v>0</v>
      </c>
      <c r="T32" t="str">
        <f t="shared" si="2"/>
        <v>-</v>
      </c>
      <c r="U32" t="str">
        <f t="shared" si="3"/>
        <v>-</v>
      </c>
      <c r="V32" t="str">
        <f t="shared" si="4"/>
        <v>-</v>
      </c>
      <c r="W32">
        <f t="shared" si="14"/>
        <v>1</v>
      </c>
    </row>
    <row r="34" spans="1:16" x14ac:dyDescent="0.25">
      <c r="A34" t="s">
        <v>54</v>
      </c>
      <c r="C34" t="str">
        <f>титульная!$D$7</f>
        <v>Исрапилов Ш.К. (1кат.)</v>
      </c>
      <c r="L34" t="s">
        <v>53</v>
      </c>
      <c r="P34" t="str">
        <f>титульная!$D$8</f>
        <v>Олейников Д.А</v>
      </c>
    </row>
  </sheetData>
  <autoFilter ref="A12:P32">
    <filterColumn colId="2">
      <customFilters>
        <customFilter operator="notEqual" val=" "/>
      </customFilters>
    </filterColumn>
    <sortState ref="A13:P19">
      <sortCondition ref="A12:A32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6" workbookViewId="0">
      <selection activeCell="K41" sqref="K41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7.28515625" bestFit="1" customWidth="1"/>
    <col min="5" max="5" width="14.7109375" customWidth="1"/>
    <col min="6" max="6" width="8.140625" bestFit="1" customWidth="1"/>
    <col min="7" max="7" width="5.140625" bestFit="1" customWidth="1"/>
    <col min="8" max="8" width="7.28515625" bestFit="1" customWidth="1"/>
    <col min="9" max="9" width="6.42578125" bestFit="1" customWidth="1"/>
    <col min="10" max="10" width="7.5703125" bestFit="1" customWidth="1"/>
    <col min="11" max="11" width="6.42578125" bestFit="1" customWidth="1"/>
    <col min="13" max="13" width="0" hidden="1" customWidth="1"/>
    <col min="14" max="14" width="5.28515625" bestFit="1" customWidth="1"/>
    <col min="16" max="16" width="16.140625" customWidth="1"/>
    <col min="17" max="23" width="9.140625" hidden="1" customWidth="1"/>
  </cols>
  <sheetData>
    <row r="1" spans="1:23" x14ac:dyDescent="0.25">
      <c r="C1" s="10"/>
      <c r="D1" s="10" t="str">
        <f>титульная!$D$3</f>
        <v>Федерация гиревого спорта Волгоградской области</v>
      </c>
    </row>
    <row r="2" spans="1:23" ht="28.5" x14ac:dyDescent="0.45">
      <c r="E2" s="9" t="str">
        <f>титульная!$D$2</f>
        <v>ПРОТОКОЛ</v>
      </c>
    </row>
    <row r="3" spans="1:23" ht="18.75" x14ac:dyDescent="0.3">
      <c r="B3" s="12" t="str">
        <f>титульная!D4</f>
        <v>Первенство ДЮЦ "Русинка" по гиревому спорту среди юношей и девушек</v>
      </c>
    </row>
    <row r="5" spans="1:23" x14ac:dyDescent="0.25">
      <c r="A5" s="11"/>
      <c r="B5" s="11" t="str">
        <f>титульная!$D$5</f>
        <v>17 февраля 2018 г.</v>
      </c>
      <c r="H5" s="70"/>
      <c r="I5" s="71"/>
      <c r="J5" s="71"/>
      <c r="K5" s="71"/>
      <c r="L5" s="71"/>
    </row>
    <row r="6" spans="1:23" x14ac:dyDescent="0.25">
      <c r="A6" s="11"/>
      <c r="B6" s="11" t="str">
        <f>титульная!$D$6</f>
        <v>г. Волжский ДЮШС "Русинка"</v>
      </c>
      <c r="H6" s="70"/>
      <c r="I6" s="71"/>
      <c r="J6" s="72"/>
      <c r="K6" s="72"/>
      <c r="L6" s="72"/>
    </row>
    <row r="7" spans="1:23" x14ac:dyDescent="0.25">
      <c r="H7" s="70"/>
      <c r="I7" s="71"/>
      <c r="J7" s="71"/>
      <c r="K7" s="71"/>
      <c r="L7" s="71"/>
    </row>
    <row r="8" spans="1:23" x14ac:dyDescent="0.25">
      <c r="H8" s="70"/>
      <c r="I8" s="71"/>
      <c r="J8" s="72"/>
      <c r="K8" s="72"/>
      <c r="L8" s="72"/>
    </row>
    <row r="9" spans="1:23" ht="26.25" x14ac:dyDescent="0.4">
      <c r="B9" s="61" t="s">
        <v>60</v>
      </c>
      <c r="C9" s="62"/>
      <c r="D9" s="62"/>
      <c r="E9" s="63" t="s">
        <v>94</v>
      </c>
      <c r="F9" s="62"/>
      <c r="G9" s="62"/>
      <c r="H9" s="70"/>
      <c r="I9" s="71"/>
      <c r="J9" s="71"/>
      <c r="K9" s="71"/>
      <c r="L9" s="71"/>
    </row>
    <row r="10" spans="1:23" x14ac:dyDescent="0.25">
      <c r="H10" s="70"/>
      <c r="I10" s="71"/>
      <c r="J10" s="72"/>
      <c r="K10" s="72"/>
      <c r="L10" s="72"/>
    </row>
    <row r="12" spans="1:23" x14ac:dyDescent="0.25">
      <c r="A12" s="6" t="s">
        <v>38</v>
      </c>
      <c r="B12" s="6" t="s">
        <v>41</v>
      </c>
      <c r="C12" s="6" t="s">
        <v>42</v>
      </c>
      <c r="D12" s="6" t="s">
        <v>43</v>
      </c>
      <c r="E12" s="6" t="s">
        <v>7</v>
      </c>
      <c r="F12" s="6" t="s">
        <v>44</v>
      </c>
      <c r="G12" s="6" t="s">
        <v>8</v>
      </c>
      <c r="H12" s="6" t="s">
        <v>45</v>
      </c>
      <c r="I12" s="6" t="s">
        <v>38</v>
      </c>
      <c r="J12" s="6" t="s">
        <v>46</v>
      </c>
      <c r="K12" s="6" t="s">
        <v>38</v>
      </c>
      <c r="L12" s="6" t="s">
        <v>47</v>
      </c>
      <c r="M12" s="6" t="s">
        <v>50</v>
      </c>
      <c r="N12" s="6" t="s">
        <v>48</v>
      </c>
      <c r="O12" s="6" t="s">
        <v>51</v>
      </c>
      <c r="P12" s="6" t="s">
        <v>49</v>
      </c>
      <c r="Q12" s="26" t="s">
        <v>84</v>
      </c>
      <c r="R12" s="26" t="s">
        <v>45</v>
      </c>
      <c r="S12" s="26" t="s">
        <v>46</v>
      </c>
      <c r="T12">
        <v>16</v>
      </c>
      <c r="U12">
        <v>24</v>
      </c>
      <c r="V12">
        <v>32</v>
      </c>
      <c r="W12" t="s">
        <v>47</v>
      </c>
    </row>
    <row r="13" spans="1:23" x14ac:dyDescent="0.25">
      <c r="A13" s="77">
        <f>RANK(W13,W$13:W$35)</f>
        <v>1</v>
      </c>
      <c r="B13" s="73" t="s">
        <v>152</v>
      </c>
      <c r="C13" s="75">
        <v>2008</v>
      </c>
      <c r="D13" s="75"/>
      <c r="E13" s="76" t="s">
        <v>86</v>
      </c>
      <c r="F13" s="75">
        <v>32</v>
      </c>
      <c r="G13" s="75">
        <v>6</v>
      </c>
      <c r="H13" s="77">
        <v>154</v>
      </c>
      <c r="I13" s="75">
        <f>RANK(H13,H$13:H$35)</f>
        <v>1</v>
      </c>
      <c r="J13" s="77">
        <v>123</v>
      </c>
      <c r="K13" s="75">
        <f>RANK(J13,J$13:J$35)</f>
        <v>2</v>
      </c>
      <c r="L13" s="77">
        <f>H13+J13/2</f>
        <v>215.5</v>
      </c>
      <c r="M13" s="75" t="str">
        <f>IF(G13=$T$12,T13,IF(G13=$U$12,U13,IF(G13=$V$12,V13,"-")))</f>
        <v>-</v>
      </c>
      <c r="N13" s="75">
        <f>L13*Q13</f>
        <v>323.25</v>
      </c>
      <c r="O13" s="75">
        <f>SUMIF(титульная!C$28:C$94,A13,титульная!D$28:D$94)</f>
        <v>20</v>
      </c>
      <c r="P13" s="4" t="s">
        <v>166</v>
      </c>
      <c r="Q13">
        <f>SUMIF(титульная!$C$11:$C$25,G13,титульная!$D$11:$D$25)</f>
        <v>1.5</v>
      </c>
      <c r="R13">
        <f t="shared" ref="R13:R35" si="0">H13*Q13</f>
        <v>231</v>
      </c>
      <c r="S13">
        <f t="shared" ref="S13:S35" si="1">J13*Q13</f>
        <v>184.5</v>
      </c>
      <c r="T13">
        <f t="shared" ref="T13:T19" si="2">IF($L13&lt;=$L$10,"-",IF($L13&lt;=$K$10,$L$9,IF($L13&lt;=$J$10,$K$9,$J$9)))</f>
        <v>0</v>
      </c>
      <c r="U13">
        <f t="shared" ref="U13:U35" si="3">IF($L13&lt;=$L$8,"-",IF($L13&lt;=$K$8,$L$7,IF($L13&lt;=$J$8,$K$7,$J$7)))</f>
        <v>0</v>
      </c>
      <c r="V13">
        <f t="shared" ref="V13:V35" si="4">IF($L13&lt;=$L$6,"-",IF($L13&lt;=$K$6,$L$5,IF($L13&lt;=$J$6,$K$5,$J$5)))</f>
        <v>0</v>
      </c>
      <c r="W13">
        <f t="shared" ref="W13:W35" si="5">N13+(1-F13)</f>
        <v>292.25</v>
      </c>
    </row>
    <row r="14" spans="1:23" x14ac:dyDescent="0.25">
      <c r="A14" s="8">
        <f>RANK(W14,W$13:W$35)</f>
        <v>2</v>
      </c>
      <c r="B14" s="28" t="s">
        <v>91</v>
      </c>
      <c r="C14" s="29">
        <v>2007</v>
      </c>
      <c r="D14" s="29"/>
      <c r="E14" s="30" t="s">
        <v>86</v>
      </c>
      <c r="F14" s="29">
        <v>39</v>
      </c>
      <c r="G14" s="29">
        <v>6</v>
      </c>
      <c r="H14" s="27">
        <v>86</v>
      </c>
      <c r="I14" s="29">
        <f>RANK(H14,H$13:H$35)</f>
        <v>2</v>
      </c>
      <c r="J14" s="27">
        <v>222</v>
      </c>
      <c r="K14" s="29">
        <f>RANK(J14,J$13:J$35)</f>
        <v>1</v>
      </c>
      <c r="L14" s="27">
        <f>H14+J14/2</f>
        <v>197</v>
      </c>
      <c r="M14" s="29" t="str">
        <f>IF(G14=$T$12,T14,IF(G14=$U$12,U14,IF(G14=$V$12,V14,"-")))</f>
        <v>-</v>
      </c>
      <c r="N14" s="29">
        <f>L14*Q14</f>
        <v>295.5</v>
      </c>
      <c r="O14" s="29">
        <f>SUMIF(титульная!C$28:C$94,A14,титульная!D$28:D$94)</f>
        <v>18</v>
      </c>
      <c r="P14" s="64" t="s">
        <v>166</v>
      </c>
      <c r="Q14">
        <f>SUMIF(титульная!$C$11:$C$25,G14,титульная!$D$11:$D$25)</f>
        <v>1.5</v>
      </c>
      <c r="R14">
        <f t="shared" si="0"/>
        <v>129</v>
      </c>
      <c r="S14">
        <f t="shared" si="1"/>
        <v>333</v>
      </c>
      <c r="T14">
        <f t="shared" si="2"/>
        <v>0</v>
      </c>
      <c r="U14">
        <f t="shared" si="3"/>
        <v>0</v>
      </c>
      <c r="V14">
        <f t="shared" si="4"/>
        <v>0</v>
      </c>
      <c r="W14">
        <f t="shared" si="5"/>
        <v>257.5</v>
      </c>
    </row>
    <row r="15" spans="1:23" x14ac:dyDescent="0.25">
      <c r="A15" s="77">
        <f>RANK(W15,W$13:W$35)</f>
        <v>3</v>
      </c>
      <c r="B15" s="73" t="s">
        <v>92</v>
      </c>
      <c r="C15" s="75">
        <v>2007</v>
      </c>
      <c r="D15" s="75"/>
      <c r="E15" s="76" t="s">
        <v>88</v>
      </c>
      <c r="F15" s="75">
        <v>36.5</v>
      </c>
      <c r="G15" s="75">
        <v>8</v>
      </c>
      <c r="H15" s="77">
        <v>47</v>
      </c>
      <c r="I15" s="75">
        <f>RANK(H15,H$13:H$35)</f>
        <v>3</v>
      </c>
      <c r="J15" s="77">
        <v>100</v>
      </c>
      <c r="K15" s="75">
        <f>RANK(J15,J$13:J$35)</f>
        <v>3</v>
      </c>
      <c r="L15" s="77">
        <f>H15+J15/2</f>
        <v>97</v>
      </c>
      <c r="M15" s="75" t="str">
        <f>IF(G15=$T$12,T15,IF(G15=$U$12,U15,IF(G15=$V$12,V15,"-")))</f>
        <v>-</v>
      </c>
      <c r="N15" s="75">
        <f>L15*Q15</f>
        <v>291</v>
      </c>
      <c r="O15" s="75">
        <f>SUMIF(титульная!C$28:C$94,A15,титульная!D$28:D$94)</f>
        <v>16</v>
      </c>
      <c r="P15" s="4" t="s">
        <v>165</v>
      </c>
      <c r="Q15">
        <f>SUMIF(титульная!$C$11:$C$25,G15,титульная!$D$11:$D$25)</f>
        <v>3</v>
      </c>
      <c r="R15">
        <f t="shared" si="0"/>
        <v>141</v>
      </c>
      <c r="S15">
        <f t="shared" si="1"/>
        <v>300</v>
      </c>
      <c r="T15">
        <f t="shared" si="2"/>
        <v>0</v>
      </c>
      <c r="U15">
        <f t="shared" si="3"/>
        <v>0</v>
      </c>
      <c r="V15">
        <f t="shared" si="4"/>
        <v>0</v>
      </c>
      <c r="W15">
        <f t="shared" si="5"/>
        <v>255.5</v>
      </c>
    </row>
    <row r="16" spans="1:23" hidden="1" x14ac:dyDescent="0.25">
      <c r="A16" s="8">
        <f t="shared" ref="A13:A35" si="6">RANK(W16,W$13:W$35)</f>
        <v>4</v>
      </c>
      <c r="B16" s="22"/>
      <c r="C16" s="21"/>
      <c r="D16" s="21"/>
      <c r="E16" s="23"/>
      <c r="F16" s="21"/>
      <c r="G16" s="21"/>
      <c r="H16" s="24"/>
      <c r="I16" s="7" t="e">
        <f t="shared" ref="I13:I35" si="7">RANK(H16,H$13:H$35)</f>
        <v>#N/A</v>
      </c>
      <c r="J16" s="24"/>
      <c r="K16" s="7" t="e">
        <f t="shared" ref="K13:K35" si="8">RANK(J16,J$13:J$35)</f>
        <v>#N/A</v>
      </c>
      <c r="L16" s="27">
        <f t="shared" ref="L14:L35" si="9">H16+J16/2</f>
        <v>0</v>
      </c>
      <c r="M16" s="7" t="str">
        <f t="shared" ref="M14:M35" si="10">IF(G16=$T$12,T16,IF(G16=$U$12,U16,IF(G16=$V$12,V16,"-")))</f>
        <v>-</v>
      </c>
      <c r="N16" s="7">
        <f t="shared" ref="N14:N35" si="11">L16*Q16</f>
        <v>0</v>
      </c>
      <c r="O16" s="7">
        <f>SUMIF(титульная!C$28:C$94,A16,титульная!D$28:D$94)</f>
        <v>15</v>
      </c>
      <c r="P16" s="2"/>
      <c r="Q16">
        <f>SUMIF(титульная!$C$11:$C$25,G16,титульная!$D$11:$D$25)</f>
        <v>0</v>
      </c>
      <c r="R16">
        <f t="shared" si="0"/>
        <v>0</v>
      </c>
      <c r="S16">
        <f t="shared" si="1"/>
        <v>0</v>
      </c>
      <c r="T16" t="str">
        <f t="shared" si="2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1"/>
      <c r="E17" s="23"/>
      <c r="F17" s="21"/>
      <c r="G17" s="21"/>
      <c r="H17" s="24"/>
      <c r="I17" s="7" t="e">
        <f t="shared" si="7"/>
        <v>#N/A</v>
      </c>
      <c r="J17" s="24"/>
      <c r="K17" s="7" t="e">
        <f t="shared" si="8"/>
        <v>#N/A</v>
      </c>
      <c r="L17" s="27">
        <f t="shared" si="9"/>
        <v>0</v>
      </c>
      <c r="M17" s="7" t="str">
        <f t="shared" si="10"/>
        <v>-</v>
      </c>
      <c r="N17" s="7">
        <f t="shared" si="11"/>
        <v>0</v>
      </c>
      <c r="O17" s="7">
        <f>SUMIF(титульная!C$28:C$94,A17,титульная!D$28:D$94)</f>
        <v>15</v>
      </c>
      <c r="P17" s="2"/>
      <c r="Q17">
        <f>SUMIF(титульная!$C$11:$C$25,G17,титульная!$D$11:$D$25)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1"/>
      <c r="E18" s="23"/>
      <c r="F18" s="21"/>
      <c r="G18" s="21"/>
      <c r="H18" s="24"/>
      <c r="I18" s="7" t="e">
        <f t="shared" si="7"/>
        <v>#N/A</v>
      </c>
      <c r="J18" s="24"/>
      <c r="K18" s="7" t="e">
        <f t="shared" si="8"/>
        <v>#N/A</v>
      </c>
      <c r="L18" s="27">
        <f t="shared" si="9"/>
        <v>0</v>
      </c>
      <c r="M18" s="7" t="str">
        <f t="shared" si="10"/>
        <v>-</v>
      </c>
      <c r="N18" s="7">
        <f t="shared" si="11"/>
        <v>0</v>
      </c>
      <c r="O18" s="7">
        <f>SUMIF(титульная!C$28:C$94,A18,титульная!D$28:D$94)</f>
        <v>15</v>
      </c>
      <c r="P18" s="2"/>
      <c r="Q18">
        <f>SUMIF(титульная!$C$11:$C$25,G18,титульная!$D$11:$D$25)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1"/>
      <c r="E19" s="23"/>
      <c r="F19" s="21"/>
      <c r="G19" s="21"/>
      <c r="H19" s="24"/>
      <c r="I19" s="7" t="e">
        <f t="shared" si="7"/>
        <v>#N/A</v>
      </c>
      <c r="J19" s="24"/>
      <c r="K19" s="7" t="e">
        <f t="shared" si="8"/>
        <v>#N/A</v>
      </c>
      <c r="L19" s="27">
        <f t="shared" si="9"/>
        <v>0</v>
      </c>
      <c r="M19" s="7" t="str">
        <f t="shared" si="10"/>
        <v>-</v>
      </c>
      <c r="N19" s="7">
        <f t="shared" si="11"/>
        <v>0</v>
      </c>
      <c r="O19" s="7">
        <f>SUMIF(титульная!C$28:C$94,A19,титульная!D$28:D$94)</f>
        <v>15</v>
      </c>
      <c r="P19" s="2"/>
      <c r="Q19">
        <f>SUMIF(титульная!$C$11:$C$25,G19,титульная!$D$11:$D$25)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1"/>
      <c r="E20" s="23"/>
      <c r="F20" s="21"/>
      <c r="G20" s="21"/>
      <c r="H20" s="24"/>
      <c r="I20" s="7" t="e">
        <f t="shared" si="7"/>
        <v>#N/A</v>
      </c>
      <c r="J20" s="24"/>
      <c r="K20" s="7" t="e">
        <f t="shared" si="8"/>
        <v>#N/A</v>
      </c>
      <c r="L20" s="27">
        <f t="shared" si="9"/>
        <v>0</v>
      </c>
      <c r="M20" s="7" t="str">
        <f t="shared" si="10"/>
        <v>-</v>
      </c>
      <c r="N20" s="7">
        <f t="shared" si="11"/>
        <v>0</v>
      </c>
      <c r="O20" s="7">
        <f>SUMIF(титульная!C$28:C$94,A20,титульная!D$28:D$94)</f>
        <v>15</v>
      </c>
      <c r="P20" s="2"/>
      <c r="Q20">
        <f>SUMIF(титульная!$C$11:$C$25,G20,титульная!$D$11:$D$25)</f>
        <v>0</v>
      </c>
      <c r="R20">
        <f t="shared" si="0"/>
        <v>0</v>
      </c>
      <c r="S20">
        <f t="shared" si="1"/>
        <v>0</v>
      </c>
      <c r="T20" t="str">
        <f t="shared" ref="T20:T35" si="12">IF($L20&lt;=$L$10,"-",IF($L20&lt;=$K$10,$L$9,IF($L20&lt;=$J$10,$K$9,$J$9)))</f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1"/>
      <c r="E21" s="23"/>
      <c r="F21" s="21"/>
      <c r="G21" s="21"/>
      <c r="H21" s="24"/>
      <c r="I21" s="7" t="e">
        <f t="shared" si="7"/>
        <v>#N/A</v>
      </c>
      <c r="J21" s="24"/>
      <c r="K21" s="7" t="e">
        <f t="shared" si="8"/>
        <v>#N/A</v>
      </c>
      <c r="L21" s="27">
        <f t="shared" si="9"/>
        <v>0</v>
      </c>
      <c r="M21" s="7" t="str">
        <f t="shared" si="10"/>
        <v>-</v>
      </c>
      <c r="N21" s="7">
        <f t="shared" si="11"/>
        <v>0</v>
      </c>
      <c r="O21" s="7">
        <f>SUMIF(титульная!C$28:C$94,A21,титульная!D$28:D$94)</f>
        <v>15</v>
      </c>
      <c r="P21" s="2"/>
      <c r="Q21">
        <f>SUMIF(титульная!$C$11:$C$25,G21,титульная!$D$11:$D$25)</f>
        <v>0</v>
      </c>
      <c r="R21">
        <f t="shared" si="0"/>
        <v>0</v>
      </c>
      <c r="S21">
        <f t="shared" si="1"/>
        <v>0</v>
      </c>
      <c r="T21" t="str">
        <f t="shared" si="1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1"/>
      <c r="E22" s="23"/>
      <c r="F22" s="21"/>
      <c r="G22" s="21"/>
      <c r="H22" s="24"/>
      <c r="I22" s="7" t="e">
        <f t="shared" si="7"/>
        <v>#N/A</v>
      </c>
      <c r="J22" s="24"/>
      <c r="K22" s="7" t="e">
        <f t="shared" si="8"/>
        <v>#N/A</v>
      </c>
      <c r="L22" s="27">
        <f t="shared" si="9"/>
        <v>0</v>
      </c>
      <c r="M22" s="7" t="str">
        <f t="shared" si="10"/>
        <v>-</v>
      </c>
      <c r="N22" s="7">
        <f t="shared" si="11"/>
        <v>0</v>
      </c>
      <c r="O22" s="7">
        <f>SUMIF(титульная!C$28:C$94,A22,титульная!D$28:D$94)</f>
        <v>15</v>
      </c>
      <c r="P22" s="2"/>
      <c r="Q22">
        <f>SUMIF(титульная!$C$11:$C$25,G22,титульная!$D$11:$D$25)</f>
        <v>0</v>
      </c>
      <c r="R22">
        <f t="shared" si="0"/>
        <v>0</v>
      </c>
      <c r="S22">
        <f t="shared" si="1"/>
        <v>0</v>
      </c>
      <c r="T22" t="str">
        <f t="shared" si="1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1"/>
      <c r="E23" s="23"/>
      <c r="F23" s="21"/>
      <c r="G23" s="21"/>
      <c r="H23" s="24"/>
      <c r="I23" s="7" t="e">
        <f t="shared" si="7"/>
        <v>#N/A</v>
      </c>
      <c r="J23" s="24"/>
      <c r="K23" s="7" t="e">
        <f t="shared" si="8"/>
        <v>#N/A</v>
      </c>
      <c r="L23" s="27">
        <f t="shared" si="9"/>
        <v>0</v>
      </c>
      <c r="M23" s="7" t="str">
        <f t="shared" si="10"/>
        <v>-</v>
      </c>
      <c r="N23" s="7">
        <f t="shared" si="11"/>
        <v>0</v>
      </c>
      <c r="O23" s="7">
        <f>SUMIF(титульная!C$28:C$94,A23,титульная!D$28:D$94)</f>
        <v>15</v>
      </c>
      <c r="P23" s="2"/>
      <c r="Q23">
        <f>SUMIF(титульная!$C$11:$C$25,G23,титульная!$D$11:$D$25)</f>
        <v>0</v>
      </c>
      <c r="R23">
        <f t="shared" si="0"/>
        <v>0</v>
      </c>
      <c r="S23">
        <f t="shared" si="1"/>
        <v>0</v>
      </c>
      <c r="T23" t="str">
        <f t="shared" si="12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1"/>
      <c r="E24" s="23"/>
      <c r="F24" s="21"/>
      <c r="G24" s="21"/>
      <c r="H24" s="24"/>
      <c r="I24" s="7" t="e">
        <f t="shared" si="7"/>
        <v>#N/A</v>
      </c>
      <c r="J24" s="24"/>
      <c r="K24" s="7" t="e">
        <f t="shared" si="8"/>
        <v>#N/A</v>
      </c>
      <c r="L24" s="27">
        <f t="shared" si="9"/>
        <v>0</v>
      </c>
      <c r="M24" s="7" t="str">
        <f t="shared" si="10"/>
        <v>-</v>
      </c>
      <c r="N24" s="7">
        <f t="shared" si="11"/>
        <v>0</v>
      </c>
      <c r="O24" s="7">
        <f>SUMIF(титульная!C$28:C$94,A24,титульная!D$28:D$94)</f>
        <v>15</v>
      </c>
      <c r="P24" s="2"/>
      <c r="Q24">
        <f>SUMIF(титульная!$C$11:$C$25,G24,титульная!$D$11:$D$25)</f>
        <v>0</v>
      </c>
      <c r="R24">
        <f t="shared" si="0"/>
        <v>0</v>
      </c>
      <c r="S24">
        <f t="shared" si="1"/>
        <v>0</v>
      </c>
      <c r="T24" t="str">
        <f t="shared" si="1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1"/>
      <c r="E25" s="23"/>
      <c r="F25" s="21"/>
      <c r="G25" s="21"/>
      <c r="H25" s="24"/>
      <c r="I25" s="7" t="e">
        <f t="shared" si="7"/>
        <v>#N/A</v>
      </c>
      <c r="J25" s="24"/>
      <c r="K25" s="7" t="e">
        <f t="shared" si="8"/>
        <v>#N/A</v>
      </c>
      <c r="L25" s="27">
        <f t="shared" si="9"/>
        <v>0</v>
      </c>
      <c r="M25" s="7" t="str">
        <f t="shared" si="10"/>
        <v>-</v>
      </c>
      <c r="N25" s="7">
        <f t="shared" si="11"/>
        <v>0</v>
      </c>
      <c r="O25" s="7">
        <f>SUMIF(титульная!C$28:C$94,A25,титульная!D$28:D$94)</f>
        <v>15</v>
      </c>
      <c r="P25" s="2"/>
      <c r="Q25">
        <f>SUMIF(титульная!$C$11:$C$25,G25,титульная!$D$11:$D$25)</f>
        <v>0</v>
      </c>
      <c r="R25">
        <f t="shared" si="0"/>
        <v>0</v>
      </c>
      <c r="S25">
        <f t="shared" si="1"/>
        <v>0</v>
      </c>
      <c r="T25" t="str">
        <f t="shared" si="1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1"/>
      <c r="E26" s="23"/>
      <c r="F26" s="21"/>
      <c r="G26" s="21"/>
      <c r="H26" s="24"/>
      <c r="I26" s="7" t="e">
        <f t="shared" si="7"/>
        <v>#N/A</v>
      </c>
      <c r="J26" s="24"/>
      <c r="K26" s="7" t="e">
        <f t="shared" si="8"/>
        <v>#N/A</v>
      </c>
      <c r="L26" s="27">
        <f t="shared" si="9"/>
        <v>0</v>
      </c>
      <c r="M26" s="7" t="str">
        <f t="shared" si="10"/>
        <v>-</v>
      </c>
      <c r="N26" s="7">
        <f t="shared" si="11"/>
        <v>0</v>
      </c>
      <c r="O26" s="7">
        <f>SUMIF(титульная!C$28:C$94,A26,титульная!D$28:D$94)</f>
        <v>15</v>
      </c>
      <c r="P26" s="2"/>
      <c r="Q26">
        <f>SUMIF(титульная!$C$11:$C$25,G26,титульная!$D$11:$D$25)</f>
        <v>0</v>
      </c>
      <c r="R26">
        <f t="shared" si="0"/>
        <v>0</v>
      </c>
      <c r="S26">
        <f t="shared" si="1"/>
        <v>0</v>
      </c>
      <c r="T26" t="str">
        <f t="shared" si="1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1"/>
      <c r="E27" s="23"/>
      <c r="F27" s="21"/>
      <c r="G27" s="21"/>
      <c r="H27" s="24"/>
      <c r="I27" s="7" t="e">
        <f t="shared" si="7"/>
        <v>#N/A</v>
      </c>
      <c r="J27" s="24"/>
      <c r="K27" s="7" t="e">
        <f t="shared" si="8"/>
        <v>#N/A</v>
      </c>
      <c r="L27" s="27">
        <f t="shared" si="9"/>
        <v>0</v>
      </c>
      <c r="M27" s="7" t="str">
        <f t="shared" si="10"/>
        <v>-</v>
      </c>
      <c r="N27" s="7">
        <f t="shared" si="11"/>
        <v>0</v>
      </c>
      <c r="O27" s="7">
        <f>SUMIF(титульная!C$28:C$94,A27,титульная!D$28:D$94)</f>
        <v>15</v>
      </c>
      <c r="P27" s="2"/>
      <c r="Q27">
        <f>SUMIF(титульная!$C$11:$C$25,G27,титульная!$D$11:$D$25)</f>
        <v>0</v>
      </c>
      <c r="R27">
        <f t="shared" si="0"/>
        <v>0</v>
      </c>
      <c r="S27">
        <f t="shared" si="1"/>
        <v>0</v>
      </c>
      <c r="T27" t="str">
        <f t="shared" si="12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1"/>
      <c r="E28" s="23"/>
      <c r="F28" s="21"/>
      <c r="G28" s="21"/>
      <c r="H28" s="24"/>
      <c r="I28" s="7" t="e">
        <f t="shared" si="7"/>
        <v>#N/A</v>
      </c>
      <c r="J28" s="24"/>
      <c r="K28" s="7" t="e">
        <f t="shared" si="8"/>
        <v>#N/A</v>
      </c>
      <c r="L28" s="27">
        <f t="shared" si="9"/>
        <v>0</v>
      </c>
      <c r="M28" s="7" t="str">
        <f t="shared" si="10"/>
        <v>-</v>
      </c>
      <c r="N28" s="7">
        <f t="shared" si="11"/>
        <v>0</v>
      </c>
      <c r="O28" s="7">
        <f>SUMIF(титульная!C$28:C$94,A28,титульная!D$28:D$94)</f>
        <v>15</v>
      </c>
      <c r="P28" s="2"/>
      <c r="Q28">
        <f>SUMIF(титульная!$C$11:$C$25,G28,титульная!$D$11:$D$25)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1"/>
      <c r="E29" s="23"/>
      <c r="F29" s="21"/>
      <c r="G29" s="21"/>
      <c r="H29" s="24"/>
      <c r="I29" s="7" t="e">
        <f t="shared" si="7"/>
        <v>#N/A</v>
      </c>
      <c r="J29" s="24"/>
      <c r="K29" s="7" t="e">
        <f t="shared" si="8"/>
        <v>#N/A</v>
      </c>
      <c r="L29" s="27">
        <f t="shared" si="9"/>
        <v>0</v>
      </c>
      <c r="M29" s="7" t="str">
        <f t="shared" si="10"/>
        <v>-</v>
      </c>
      <c r="N29" s="7">
        <f t="shared" si="11"/>
        <v>0</v>
      </c>
      <c r="O29" s="7">
        <f>SUMIF(титульная!C$28:C$94,A29,титульная!D$28:D$94)</f>
        <v>15</v>
      </c>
      <c r="P29" s="2"/>
      <c r="Q29">
        <f>SUMIF(титульная!$C$11:$C$25,G29,титульная!$D$11:$D$25)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1"/>
      <c r="E30" s="23"/>
      <c r="F30" s="21"/>
      <c r="G30" s="21"/>
      <c r="H30" s="24"/>
      <c r="I30" s="7" t="e">
        <f t="shared" si="7"/>
        <v>#N/A</v>
      </c>
      <c r="J30" s="24"/>
      <c r="K30" s="7" t="e">
        <f t="shared" si="8"/>
        <v>#N/A</v>
      </c>
      <c r="L30" s="27">
        <f t="shared" si="9"/>
        <v>0</v>
      </c>
      <c r="M30" s="7" t="str">
        <f t="shared" si="10"/>
        <v>-</v>
      </c>
      <c r="N30" s="7">
        <f t="shared" si="11"/>
        <v>0</v>
      </c>
      <c r="O30" s="7">
        <f>SUMIF(титульная!C$28:C$94,A30,титульная!D$28:D$94)</f>
        <v>15</v>
      </c>
      <c r="P30" s="2"/>
      <c r="Q30">
        <f>SUMIF(титульная!$C$11:$C$25,G30,титульная!$D$11:$D$25)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1"/>
      <c r="E31" s="23"/>
      <c r="F31" s="21"/>
      <c r="G31" s="21"/>
      <c r="H31" s="24"/>
      <c r="I31" s="7" t="e">
        <f t="shared" si="7"/>
        <v>#N/A</v>
      </c>
      <c r="J31" s="24"/>
      <c r="K31" s="7" t="e">
        <f t="shared" si="8"/>
        <v>#N/A</v>
      </c>
      <c r="L31" s="27">
        <f t="shared" si="9"/>
        <v>0</v>
      </c>
      <c r="M31" s="7" t="str">
        <f t="shared" si="10"/>
        <v>-</v>
      </c>
      <c r="N31" s="7">
        <f t="shared" si="11"/>
        <v>0</v>
      </c>
      <c r="O31" s="7">
        <f>SUMIF(титульная!C$28:C$94,A31,титульная!D$28:D$94)</f>
        <v>15</v>
      </c>
      <c r="P31" s="2"/>
      <c r="Q31">
        <f>SUMIF(титульная!$C$11:$C$25,G31,титульная!$D$11:$D$25)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1"/>
      <c r="E32" s="23"/>
      <c r="F32" s="21"/>
      <c r="G32" s="21"/>
      <c r="H32" s="24"/>
      <c r="I32" s="7" t="e">
        <f t="shared" si="7"/>
        <v>#N/A</v>
      </c>
      <c r="J32" s="24"/>
      <c r="K32" s="7" t="e">
        <f t="shared" si="8"/>
        <v>#N/A</v>
      </c>
      <c r="L32" s="27">
        <f t="shared" si="9"/>
        <v>0</v>
      </c>
      <c r="M32" s="7" t="str">
        <f t="shared" si="10"/>
        <v>-</v>
      </c>
      <c r="N32" s="7">
        <f t="shared" si="11"/>
        <v>0</v>
      </c>
      <c r="O32" s="7">
        <f>SUMIF(титульная!C$28:C$94,A32,титульная!D$28:D$94)</f>
        <v>15</v>
      </c>
      <c r="P32" s="2"/>
      <c r="Q32">
        <f>SUMIF(титульная!$C$11:$C$25,G32,титульная!$D$11:$D$25)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1"/>
      <c r="E33" s="23"/>
      <c r="F33" s="21"/>
      <c r="G33" s="21"/>
      <c r="H33" s="24"/>
      <c r="I33" s="7" t="e">
        <f t="shared" si="7"/>
        <v>#N/A</v>
      </c>
      <c r="J33" s="24"/>
      <c r="K33" s="7" t="e">
        <f t="shared" si="8"/>
        <v>#N/A</v>
      </c>
      <c r="L33" s="27">
        <f t="shared" si="9"/>
        <v>0</v>
      </c>
      <c r="M33" s="7" t="str">
        <f t="shared" si="10"/>
        <v>-</v>
      </c>
      <c r="N33" s="7">
        <f t="shared" si="11"/>
        <v>0</v>
      </c>
      <c r="O33" s="7">
        <f>SUMIF(титульная!C$28:C$94,A33,титульная!D$28:D$94)</f>
        <v>15</v>
      </c>
      <c r="P33" s="2"/>
      <c r="Q33">
        <f>SUMIF(титульная!$C$11:$C$25,G33,титульная!$D$11:$D$25)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1"/>
      <c r="E34" s="23"/>
      <c r="F34" s="21"/>
      <c r="G34" s="21"/>
      <c r="H34" s="24"/>
      <c r="I34" s="7" t="e">
        <f t="shared" si="7"/>
        <v>#N/A</v>
      </c>
      <c r="J34" s="24"/>
      <c r="K34" s="7" t="e">
        <f t="shared" si="8"/>
        <v>#N/A</v>
      </c>
      <c r="L34" s="27">
        <f t="shared" si="9"/>
        <v>0</v>
      </c>
      <c r="M34" s="7" t="str">
        <f t="shared" si="10"/>
        <v>-</v>
      </c>
      <c r="N34" s="7">
        <f t="shared" si="11"/>
        <v>0</v>
      </c>
      <c r="O34" s="7">
        <f>SUMIF(титульная!C$28:C$94,A34,титульная!D$28:D$94)</f>
        <v>15</v>
      </c>
      <c r="P34" s="2"/>
      <c r="Q34">
        <f>SUMIF(титульная!$C$11:$C$25,G34,титульная!$D$11:$D$25)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"/>
      <c r="D35" s="2"/>
      <c r="E35" s="23"/>
      <c r="F35" s="2"/>
      <c r="G35" s="2"/>
      <c r="H35" s="25"/>
      <c r="I35" s="7" t="e">
        <f t="shared" si="7"/>
        <v>#N/A</v>
      </c>
      <c r="J35" s="25"/>
      <c r="K35" s="7" t="e">
        <f t="shared" si="8"/>
        <v>#N/A</v>
      </c>
      <c r="L35" s="27">
        <f t="shared" si="9"/>
        <v>0</v>
      </c>
      <c r="M35" s="7" t="str">
        <f t="shared" si="10"/>
        <v>-</v>
      </c>
      <c r="N35" s="7">
        <f t="shared" si="11"/>
        <v>0</v>
      </c>
      <c r="O35" s="7">
        <f>SUMIF(титульная!C$28:C$94,A35,титульная!D$28:D$94)</f>
        <v>15</v>
      </c>
      <c r="P35" s="2"/>
      <c r="Q35">
        <f>SUMIF(титульная!$C$11:$C$25,G35,титульная!$D$11:$D$25)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7" spans="1:23" x14ac:dyDescent="0.25">
      <c r="A37" t="s">
        <v>54</v>
      </c>
      <c r="C37" t="str">
        <f>титульная!$D$7</f>
        <v>Исрапилов Ш.К. (1кат.)</v>
      </c>
      <c r="L37" t="s">
        <v>53</v>
      </c>
      <c r="P37" t="str">
        <f>титульная!$D$8</f>
        <v>Олейников Д.А</v>
      </c>
    </row>
  </sheetData>
  <autoFilter ref="A12:P35">
    <sortState ref="A13:P15">
      <sortCondition ref="A12:A3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образец</vt:lpstr>
      <vt:lpstr>титульная</vt:lpstr>
      <vt:lpstr>Смены</vt:lpstr>
      <vt:lpstr>45д</vt:lpstr>
      <vt:lpstr>58д.б</vt:lpstr>
      <vt:lpstr>58д.а</vt:lpstr>
      <vt:lpstr>58+д</vt:lpstr>
      <vt:lpstr>38к</vt:lpstr>
      <vt:lpstr>48к</vt:lpstr>
      <vt:lpstr>48+к</vt:lpstr>
      <vt:lpstr>48</vt:lpstr>
      <vt:lpstr>53</vt:lpstr>
      <vt:lpstr>58</vt:lpstr>
      <vt:lpstr>63</vt:lpstr>
      <vt:lpstr>68</vt:lpstr>
      <vt:lpstr>73</vt:lpstr>
      <vt:lpstr>73+</vt:lpstr>
      <vt:lpstr>командный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2018-02-19T07:00:31Z</dcterms:modified>
</cp:coreProperties>
</file>