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firstSheet="5" activeTab="6"/>
  </bookViews>
  <sheets>
    <sheet name="Лист1" sheetId="29" r:id="rId1"/>
    <sheet name="Ждо53 кг" sheetId="25" r:id="rId2"/>
    <sheet name="Ждо58кг" sheetId="20" r:id="rId3"/>
    <sheet name="Ж до 63кг" sheetId="21" r:id="rId4"/>
    <sheet name="Жсв63кг" sheetId="11" r:id="rId5"/>
    <sheet name="до58 кг" sheetId="3" r:id="rId6"/>
    <sheet name="до63кг" sheetId="9" r:id="rId7"/>
    <sheet name="до68кг" sheetId="8" r:id="rId8"/>
    <sheet name="до73кг" sheetId="7" r:id="rId9"/>
    <sheet name="до78кг" sheetId="6" r:id="rId10"/>
    <sheet name="до85кг" sheetId="5" r:id="rId11"/>
    <sheet name="св 85кг" sheetId="28" r:id="rId12"/>
    <sheet name="команды" sheetId="1" r:id="rId13"/>
    <sheet name="справка" sheetId="22" r:id="rId14"/>
    <sheet name="Жсв68кг" sheetId="10" r:id="rId15"/>
  </sheets>
  <calcPr calcId="124519" calcMode="manual"/>
</workbook>
</file>

<file path=xl/calcChain.xml><?xml version="1.0" encoding="utf-8"?>
<calcChain xmlns="http://schemas.openxmlformats.org/spreadsheetml/2006/main">
  <c r="J13" i="6"/>
  <c r="J12"/>
  <c r="J14"/>
  <c r="J14" i="7"/>
  <c r="J13"/>
  <c r="J11"/>
  <c r="J12"/>
  <c r="J15"/>
  <c r="J13" i="8"/>
  <c r="J12"/>
  <c r="J14"/>
  <c r="J15"/>
  <c r="I13"/>
  <c r="I12"/>
  <c r="I14"/>
  <c r="I15"/>
  <c r="J32" i="28"/>
  <c r="I38" i="5"/>
  <c r="I32" i="6"/>
  <c r="I31" i="7"/>
  <c r="I32" i="8"/>
  <c r="H32" i="9"/>
  <c r="F7" i="25"/>
  <c r="D36"/>
  <c r="D34" i="21"/>
  <c r="B5" i="25"/>
  <c r="B5" i="21"/>
  <c r="I13" i="6"/>
  <c r="I11"/>
  <c r="I12"/>
  <c r="I14"/>
  <c r="I15"/>
  <c r="I16"/>
  <c r="I17"/>
  <c r="I11" i="9"/>
  <c r="K15" i="3"/>
  <c r="L15"/>
  <c r="K14"/>
  <c r="L14"/>
  <c r="K12"/>
  <c r="L12"/>
  <c r="K16"/>
  <c r="L16"/>
  <c r="K11"/>
  <c r="L11"/>
  <c r="K13"/>
  <c r="L13"/>
  <c r="K17"/>
  <c r="L17"/>
  <c r="K18"/>
  <c r="L18"/>
  <c r="H12" i="11"/>
  <c r="H13"/>
  <c r="H11"/>
  <c r="H14"/>
  <c r="H15"/>
  <c r="H16"/>
  <c r="H17"/>
  <c r="F2" i="25"/>
  <c r="I18" i="6"/>
  <c r="J17"/>
  <c r="K14" i="7"/>
  <c r="K15"/>
  <c r="K13" i="8"/>
  <c r="J36" i="25"/>
  <c r="B4" i="21"/>
  <c r="B4" i="25"/>
  <c r="F3" i="21"/>
  <c r="F2"/>
  <c r="F1"/>
  <c r="F3" i="25"/>
  <c r="F1"/>
  <c r="F5" i="11"/>
  <c r="E5" i="21"/>
  <c r="F5" i="25"/>
  <c r="F6"/>
  <c r="M32" i="28"/>
  <c r="D32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3"/>
  <c r="I13"/>
  <c r="J11"/>
  <c r="I11"/>
  <c r="J14"/>
  <c r="I14"/>
  <c r="J12"/>
  <c r="I12"/>
  <c r="A12"/>
  <c r="L12"/>
  <c r="J34" i="21"/>
  <c r="H33" i="25"/>
  <c r="A33"/>
  <c r="I33"/>
  <c r="H32"/>
  <c r="A32"/>
  <c r="I32"/>
  <c r="H31"/>
  <c r="A31"/>
  <c r="I31"/>
  <c r="H30"/>
  <c r="A30"/>
  <c r="I30"/>
  <c r="H29"/>
  <c r="A29"/>
  <c r="I29"/>
  <c r="H28"/>
  <c r="A28"/>
  <c r="I28"/>
  <c r="H27"/>
  <c r="A27"/>
  <c r="I27"/>
  <c r="H26"/>
  <c r="A26"/>
  <c r="I26"/>
  <c r="H25"/>
  <c r="A25"/>
  <c r="I25"/>
  <c r="H24"/>
  <c r="A24"/>
  <c r="I24"/>
  <c r="H23"/>
  <c r="A23"/>
  <c r="I23"/>
  <c r="H22"/>
  <c r="A22"/>
  <c r="I22"/>
  <c r="H21"/>
  <c r="A21"/>
  <c r="I21"/>
  <c r="H20"/>
  <c r="A20"/>
  <c r="I20"/>
  <c r="H19"/>
  <c r="A19"/>
  <c r="I19"/>
  <c r="H18"/>
  <c r="A18"/>
  <c r="I18"/>
  <c r="H17"/>
  <c r="A17"/>
  <c r="I17"/>
  <c r="H15"/>
  <c r="A15"/>
  <c r="I15"/>
  <c r="H13"/>
  <c r="A13"/>
  <c r="I13"/>
  <c r="H11"/>
  <c r="A11"/>
  <c r="I11"/>
  <c r="H12"/>
  <c r="A12"/>
  <c r="I12"/>
  <c r="H16"/>
  <c r="A16"/>
  <c r="I16"/>
  <c r="H14"/>
  <c r="A14"/>
  <c r="I14"/>
  <c r="H32" i="21"/>
  <c r="A32"/>
  <c r="I32"/>
  <c r="H31"/>
  <c r="A31"/>
  <c r="I31"/>
  <c r="H30"/>
  <c r="A30"/>
  <c r="I30"/>
  <c r="H29"/>
  <c r="A29"/>
  <c r="I29"/>
  <c r="H28"/>
  <c r="A28"/>
  <c r="I28"/>
  <c r="H27"/>
  <c r="A27"/>
  <c r="I27"/>
  <c r="H26"/>
  <c r="A26"/>
  <c r="I26"/>
  <c r="H25"/>
  <c r="A25"/>
  <c r="I25"/>
  <c r="H24"/>
  <c r="A24"/>
  <c r="I24"/>
  <c r="H23"/>
  <c r="A23"/>
  <c r="I23"/>
  <c r="H22"/>
  <c r="A22"/>
  <c r="I22"/>
  <c r="H21"/>
  <c r="A21"/>
  <c r="I21"/>
  <c r="H20"/>
  <c r="A20"/>
  <c r="I20"/>
  <c r="H19"/>
  <c r="A19"/>
  <c r="I19"/>
  <c r="H18"/>
  <c r="A18"/>
  <c r="I18"/>
  <c r="H12"/>
  <c r="A12"/>
  <c r="I12"/>
  <c r="H16"/>
  <c r="A16"/>
  <c r="I16"/>
  <c r="H13"/>
  <c r="A13"/>
  <c r="I13"/>
  <c r="H14"/>
  <c r="A14"/>
  <c r="I14"/>
  <c r="H17"/>
  <c r="A17"/>
  <c r="I17"/>
  <c r="H15"/>
  <c r="A15"/>
  <c r="I15"/>
  <c r="H11"/>
  <c r="A11"/>
  <c r="I11"/>
  <c r="H30" i="20"/>
  <c r="H31"/>
  <c r="H32"/>
  <c r="A30"/>
  <c r="I30"/>
  <c r="A31"/>
  <c r="I31"/>
  <c r="A32"/>
  <c r="I32"/>
  <c r="A11"/>
  <c r="I11"/>
  <c r="J36" i="5"/>
  <c r="I36"/>
  <c r="J13"/>
  <c r="I13"/>
  <c r="J34"/>
  <c r="I34"/>
  <c r="J32"/>
  <c r="I32"/>
  <c r="J35"/>
  <c r="I35"/>
  <c r="D38"/>
  <c r="M38"/>
  <c r="I31"/>
  <c r="J31"/>
  <c r="M31" i="7"/>
  <c r="D32" i="3"/>
  <c r="K30"/>
  <c r="J30"/>
  <c r="H30"/>
  <c r="K29"/>
  <c r="J29"/>
  <c r="H29"/>
  <c r="K28"/>
  <c r="J28"/>
  <c r="H28"/>
  <c r="K27"/>
  <c r="J27"/>
  <c r="H27"/>
  <c r="K26"/>
  <c r="J26"/>
  <c r="H26"/>
  <c r="K25"/>
  <c r="J25"/>
  <c r="H25"/>
  <c r="K24"/>
  <c r="J24"/>
  <c r="H24"/>
  <c r="K23"/>
  <c r="J23"/>
  <c r="H23"/>
  <c r="K22"/>
  <c r="J22"/>
  <c r="H22"/>
  <c r="K21"/>
  <c r="J21"/>
  <c r="H21"/>
  <c r="K20"/>
  <c r="J20"/>
  <c r="H20"/>
  <c r="K19"/>
  <c r="J19"/>
  <c r="H19"/>
  <c r="J18"/>
  <c r="H18"/>
  <c r="J13"/>
  <c r="H13"/>
  <c r="J11"/>
  <c r="H11"/>
  <c r="J12"/>
  <c r="H12"/>
  <c r="J16"/>
  <c r="H16"/>
  <c r="J17"/>
  <c r="H17"/>
  <c r="J15"/>
  <c r="H15"/>
  <c r="J14"/>
  <c r="H14"/>
  <c r="J16" i="5"/>
  <c r="I16"/>
  <c r="J29"/>
  <c r="I29"/>
  <c r="J28"/>
  <c r="I28"/>
  <c r="J30"/>
  <c r="I30"/>
  <c r="J26"/>
  <c r="I26"/>
  <c r="J25"/>
  <c r="I25"/>
  <c r="J12"/>
  <c r="I12"/>
  <c r="J23"/>
  <c r="I23"/>
  <c r="J18"/>
  <c r="I18"/>
  <c r="J21"/>
  <c r="I21"/>
  <c r="J20"/>
  <c r="I20"/>
  <c r="J19"/>
  <c r="I19"/>
  <c r="J27"/>
  <c r="I27"/>
  <c r="J17"/>
  <c r="I17"/>
  <c r="J24"/>
  <c r="I24"/>
  <c r="J11"/>
  <c r="I11"/>
  <c r="J14"/>
  <c r="I14"/>
  <c r="J33"/>
  <c r="I33"/>
  <c r="J22"/>
  <c r="I22"/>
  <c r="J15"/>
  <c r="I15"/>
  <c r="D32" i="6"/>
  <c r="J30"/>
  <c r="I30"/>
  <c r="J29"/>
  <c r="I29"/>
  <c r="J28"/>
  <c r="I28"/>
  <c r="J27"/>
  <c r="I27"/>
  <c r="J18"/>
  <c r="J22"/>
  <c r="I22"/>
  <c r="J26"/>
  <c r="I26"/>
  <c r="J20"/>
  <c r="I20"/>
  <c r="J25"/>
  <c r="I25"/>
  <c r="J11"/>
  <c r="J21"/>
  <c r="I21"/>
  <c r="J16"/>
  <c r="J15"/>
  <c r="J24"/>
  <c r="I24"/>
  <c r="J23"/>
  <c r="I23"/>
  <c r="J19"/>
  <c r="I19"/>
  <c r="D31" i="7"/>
  <c r="J29"/>
  <c r="I29"/>
  <c r="J28"/>
  <c r="K28"/>
  <c r="I28"/>
  <c r="K27"/>
  <c r="J27"/>
  <c r="I27"/>
  <c r="J26"/>
  <c r="I26"/>
  <c r="J25"/>
  <c r="I25"/>
  <c r="J24"/>
  <c r="I24"/>
  <c r="J23"/>
  <c r="K23"/>
  <c r="I23"/>
  <c r="J22"/>
  <c r="K22"/>
  <c r="I22"/>
  <c r="J21"/>
  <c r="I21"/>
  <c r="J20"/>
  <c r="I20"/>
  <c r="J16"/>
  <c r="K16"/>
  <c r="I16"/>
  <c r="J17"/>
  <c r="K17"/>
  <c r="I17"/>
  <c r="K13"/>
  <c r="I13"/>
  <c r="J19"/>
  <c r="K19"/>
  <c r="I19"/>
  <c r="K11"/>
  <c r="I11"/>
  <c r="J18"/>
  <c r="K18"/>
  <c r="I18"/>
  <c r="K12"/>
  <c r="I12"/>
  <c r="D32" i="8"/>
  <c r="J30"/>
  <c r="I30"/>
  <c r="J29"/>
  <c r="K29"/>
  <c r="I29"/>
  <c r="J28"/>
  <c r="K28"/>
  <c r="I28"/>
  <c r="J27"/>
  <c r="K27"/>
  <c r="I27"/>
  <c r="J26"/>
  <c r="K26"/>
  <c r="I26"/>
  <c r="J25"/>
  <c r="K25"/>
  <c r="I25"/>
  <c r="J24"/>
  <c r="I24"/>
  <c r="J23"/>
  <c r="K23"/>
  <c r="I23"/>
  <c r="J19"/>
  <c r="K19"/>
  <c r="I19"/>
  <c r="J22"/>
  <c r="K22"/>
  <c r="I22"/>
  <c r="K14"/>
  <c r="J11"/>
  <c r="K11"/>
  <c r="I11"/>
  <c r="J20"/>
  <c r="K20"/>
  <c r="K15"/>
  <c r="J17"/>
  <c r="K17"/>
  <c r="I17"/>
  <c r="J21"/>
  <c r="K21"/>
  <c r="I21"/>
  <c r="K12"/>
  <c r="J18"/>
  <c r="K18"/>
  <c r="I18"/>
  <c r="J16"/>
  <c r="K16"/>
  <c r="I16"/>
  <c r="D32" i="9"/>
  <c r="D32" i="10"/>
  <c r="K30"/>
  <c r="H30"/>
  <c r="A30"/>
  <c r="I30"/>
  <c r="K29"/>
  <c r="H29"/>
  <c r="A29"/>
  <c r="I29"/>
  <c r="K28"/>
  <c r="H28"/>
  <c r="A28"/>
  <c r="I28"/>
  <c r="K27"/>
  <c r="H27"/>
  <c r="A27"/>
  <c r="I27"/>
  <c r="K26"/>
  <c r="H26"/>
  <c r="A26"/>
  <c r="I26"/>
  <c r="K25"/>
  <c r="H25"/>
  <c r="A25"/>
  <c r="I25"/>
  <c r="K24"/>
  <c r="H24"/>
  <c r="A24"/>
  <c r="I24"/>
  <c r="K23"/>
  <c r="H23"/>
  <c r="A23"/>
  <c r="I23"/>
  <c r="K22"/>
  <c r="H22"/>
  <c r="A22"/>
  <c r="I22"/>
  <c r="K21"/>
  <c r="H21"/>
  <c r="A21"/>
  <c r="I21"/>
  <c r="K20"/>
  <c r="H20"/>
  <c r="A20"/>
  <c r="I20"/>
  <c r="K19"/>
  <c r="H19"/>
  <c r="A19"/>
  <c r="I19"/>
  <c r="K18"/>
  <c r="H18"/>
  <c r="A18"/>
  <c r="I18"/>
  <c r="K17"/>
  <c r="H17"/>
  <c r="A17"/>
  <c r="I17"/>
  <c r="K16"/>
  <c r="H16"/>
  <c r="A16"/>
  <c r="I16"/>
  <c r="K15"/>
  <c r="H15"/>
  <c r="A15"/>
  <c r="I15"/>
  <c r="K14"/>
  <c r="H14"/>
  <c r="A14"/>
  <c r="I14"/>
  <c r="K13"/>
  <c r="H13"/>
  <c r="A13"/>
  <c r="I13"/>
  <c r="K12"/>
  <c r="H12"/>
  <c r="A12"/>
  <c r="I12"/>
  <c r="K11"/>
  <c r="H11"/>
  <c r="A11"/>
  <c r="I11"/>
  <c r="F7"/>
  <c r="F7" i="28"/>
  <c r="F6" i="10"/>
  <c r="H6" i="5" s="1"/>
  <c r="B5" i="10"/>
  <c r="B5" i="28"/>
  <c r="B4" i="10"/>
  <c r="B4" i="5" s="1"/>
  <c r="F3" i="10"/>
  <c r="H3" i="28"/>
  <c r="F2" i="10"/>
  <c r="I2" i="3" s="1"/>
  <c r="F1" i="10"/>
  <c r="H1" i="28"/>
  <c r="D32" i="11"/>
  <c r="H30"/>
  <c r="A30"/>
  <c r="I30"/>
  <c r="H29"/>
  <c r="A29"/>
  <c r="I29"/>
  <c r="H28"/>
  <c r="A28"/>
  <c r="I28"/>
  <c r="H27"/>
  <c r="A27"/>
  <c r="I27"/>
  <c r="H26"/>
  <c r="A26"/>
  <c r="I26"/>
  <c r="H25"/>
  <c r="A25"/>
  <c r="I25"/>
  <c r="H24"/>
  <c r="A24"/>
  <c r="I24"/>
  <c r="H23"/>
  <c r="A23"/>
  <c r="I23"/>
  <c r="H22"/>
  <c r="A22"/>
  <c r="I22"/>
  <c r="H21"/>
  <c r="A21"/>
  <c r="I21"/>
  <c r="H20"/>
  <c r="A20"/>
  <c r="I20"/>
  <c r="H19"/>
  <c r="A19"/>
  <c r="I19"/>
  <c r="H18"/>
  <c r="A18"/>
  <c r="I18"/>
  <c r="A16"/>
  <c r="I16"/>
  <c r="A11"/>
  <c r="I11"/>
  <c r="A12"/>
  <c r="I12"/>
  <c r="A14"/>
  <c r="I14"/>
  <c r="A13"/>
  <c r="I13"/>
  <c r="A17"/>
  <c r="I17"/>
  <c r="A15"/>
  <c r="I15"/>
  <c r="F7"/>
  <c r="F6"/>
  <c r="B5"/>
  <c r="B4"/>
  <c r="F3"/>
  <c r="F2"/>
  <c r="F1"/>
  <c r="H11" i="20"/>
  <c r="H14"/>
  <c r="H15"/>
  <c r="H12"/>
  <c r="H13"/>
  <c r="H16"/>
  <c r="H17"/>
  <c r="H18"/>
  <c r="H19"/>
  <c r="H20"/>
  <c r="H21"/>
  <c r="H22"/>
  <c r="H23"/>
  <c r="H24"/>
  <c r="H25"/>
  <c r="H26"/>
  <c r="H27"/>
  <c r="H28"/>
  <c r="H29"/>
  <c r="A14"/>
  <c r="I14"/>
  <c r="A15"/>
  <c r="I15"/>
  <c r="A12"/>
  <c r="I12"/>
  <c r="A13"/>
  <c r="I13"/>
  <c r="A16"/>
  <c r="A17"/>
  <c r="I17"/>
  <c r="A18"/>
  <c r="I18"/>
  <c r="A19"/>
  <c r="I19"/>
  <c r="A20"/>
  <c r="I20"/>
  <c r="A21"/>
  <c r="I21"/>
  <c r="A22"/>
  <c r="A23"/>
  <c r="I23"/>
  <c r="A24"/>
  <c r="I24"/>
  <c r="A25"/>
  <c r="I25"/>
  <c r="A26"/>
  <c r="I26"/>
  <c r="A27"/>
  <c r="I27"/>
  <c r="A28"/>
  <c r="I28"/>
  <c r="A29"/>
  <c r="I29"/>
  <c r="I13" i="9"/>
  <c r="I16"/>
  <c r="I15"/>
  <c r="I18"/>
  <c r="I22"/>
  <c r="I17"/>
  <c r="I12"/>
  <c r="I14"/>
  <c r="I19"/>
  <c r="I20"/>
  <c r="I21"/>
  <c r="I23"/>
  <c r="I24"/>
  <c r="I25"/>
  <c r="I26"/>
  <c r="I27"/>
  <c r="I28"/>
  <c r="I29"/>
  <c r="I30"/>
  <c r="J30"/>
  <c r="K30"/>
  <c r="J29"/>
  <c r="K29"/>
  <c r="J28"/>
  <c r="J27"/>
  <c r="K27"/>
  <c r="J26"/>
  <c r="K26"/>
  <c r="J25"/>
  <c r="J24"/>
  <c r="J23"/>
  <c r="K23"/>
  <c r="J21"/>
  <c r="K21"/>
  <c r="J20"/>
  <c r="K20"/>
  <c r="J19"/>
  <c r="K19"/>
  <c r="J14"/>
  <c r="K14"/>
  <c r="J11"/>
  <c r="A28"/>
  <c r="L28"/>
  <c r="J12"/>
  <c r="K12"/>
  <c r="J17"/>
  <c r="K17"/>
  <c r="J22"/>
  <c r="K22"/>
  <c r="J18"/>
  <c r="K18"/>
  <c r="J15"/>
  <c r="K15"/>
  <c r="J16"/>
  <c r="K16"/>
  <c r="J13"/>
  <c r="K13"/>
  <c r="K25"/>
  <c r="K29" i="7"/>
  <c r="A23"/>
  <c r="L23"/>
  <c r="K30" i="8"/>
  <c r="I22" i="20"/>
  <c r="I16"/>
  <c r="J32" i="10"/>
  <c r="M32" i="6"/>
  <c r="N32" i="3"/>
  <c r="J32" i="11"/>
  <c r="M32" i="9"/>
  <c r="M32" i="8"/>
  <c r="H6" i="9"/>
  <c r="H3" i="6"/>
  <c r="B5" i="5"/>
  <c r="H2" i="9"/>
  <c r="H2" i="7"/>
  <c r="H1" i="8"/>
  <c r="H7" i="5"/>
  <c r="K24" i="8"/>
  <c r="A30" i="9"/>
  <c r="L30"/>
  <c r="A17" i="5"/>
  <c r="L17"/>
  <c r="A24"/>
  <c r="L24"/>
  <c r="A12"/>
  <c r="L12"/>
  <c r="A34"/>
  <c r="L34"/>
  <c r="A29" i="7"/>
  <c r="L29"/>
  <c r="L21" i="3"/>
  <c r="L29"/>
  <c r="L25"/>
  <c r="L23"/>
  <c r="L27"/>
  <c r="L22"/>
  <c r="L26"/>
  <c r="A19" i="5"/>
  <c r="L19"/>
  <c r="A15"/>
  <c r="L15"/>
  <c r="A32"/>
  <c r="L32"/>
  <c r="A29"/>
  <c r="L29"/>
  <c r="K21" i="7"/>
  <c r="K25"/>
  <c r="A19"/>
  <c r="L19"/>
  <c r="A21"/>
  <c r="L21"/>
  <c r="K20"/>
  <c r="K24"/>
  <c r="K26"/>
  <c r="A22" i="5"/>
  <c r="L22"/>
  <c r="A25"/>
  <c r="L25"/>
  <c r="A33"/>
  <c r="L33"/>
  <c r="A21"/>
  <c r="L21"/>
  <c r="H7" i="7"/>
  <c r="B4" i="8"/>
  <c r="A14" i="3"/>
  <c r="M14"/>
  <c r="L28"/>
  <c r="L24"/>
  <c r="L20"/>
  <c r="A11"/>
  <c r="M11"/>
  <c r="A20"/>
  <c r="M20"/>
  <c r="A24"/>
  <c r="M24"/>
  <c r="A28"/>
  <c r="M28"/>
  <c r="A13"/>
  <c r="M13"/>
  <c r="A25"/>
  <c r="M25"/>
  <c r="A30"/>
  <c r="M30"/>
  <c r="A23"/>
  <c r="M23"/>
  <c r="L30"/>
  <c r="A19" i="8"/>
  <c r="L19"/>
  <c r="K28" i="9"/>
  <c r="K24"/>
  <c r="K30" i="28"/>
  <c r="A14"/>
  <c r="L14"/>
  <c r="A11"/>
  <c r="L11"/>
  <c r="A13"/>
  <c r="L13"/>
  <c r="A15"/>
  <c r="L15"/>
  <c r="A16"/>
  <c r="L16"/>
  <c r="A17"/>
  <c r="L17"/>
  <c r="A18"/>
  <c r="L18"/>
  <c r="A19"/>
  <c r="L19"/>
  <c r="A20"/>
  <c r="L20"/>
  <c r="A21"/>
  <c r="L21"/>
  <c r="A22"/>
  <c r="L22"/>
  <c r="A23"/>
  <c r="L23"/>
  <c r="A24"/>
  <c r="L24"/>
  <c r="A25"/>
  <c r="L25"/>
  <c r="A26"/>
  <c r="L26"/>
  <c r="A27"/>
  <c r="L27"/>
  <c r="A28"/>
  <c r="L28"/>
  <c r="A29"/>
  <c r="L29"/>
  <c r="A27" i="8"/>
  <c r="L27"/>
  <c r="A27" i="7"/>
  <c r="L27"/>
  <c r="A30" i="28"/>
  <c r="L30"/>
  <c r="A22" i="8"/>
  <c r="L22"/>
  <c r="A19" i="3"/>
  <c r="M19"/>
  <c r="A27"/>
  <c r="M27"/>
  <c r="A29"/>
  <c r="M29"/>
  <c r="A21"/>
  <c r="M21"/>
  <c r="A17"/>
  <c r="M17"/>
  <c r="A26"/>
  <c r="M26"/>
  <c r="A22"/>
  <c r="M22"/>
  <c r="A18"/>
  <c r="M18"/>
  <c r="A16"/>
  <c r="M16"/>
  <c r="H7" i="9"/>
  <c r="H7" i="8"/>
  <c r="A36" i="5"/>
  <c r="L36"/>
  <c r="A26"/>
  <c r="L26"/>
  <c r="A35"/>
  <c r="L35"/>
  <c r="A17" i="7"/>
  <c r="L17"/>
  <c r="A26"/>
  <c r="L26"/>
  <c r="A25"/>
  <c r="L25"/>
  <c r="A20" i="5"/>
  <c r="L20"/>
  <c r="A28"/>
  <c r="L28"/>
  <c r="A30"/>
  <c r="L30"/>
  <c r="A31"/>
  <c r="L31"/>
  <c r="A23"/>
  <c r="L23"/>
  <c r="A11"/>
  <c r="L11"/>
  <c r="A27" i="9"/>
  <c r="L27"/>
  <c r="A21"/>
  <c r="L21"/>
  <c r="H1" i="5"/>
  <c r="H1" i="7"/>
  <c r="H1" i="9"/>
  <c r="H7" i="6"/>
  <c r="B5"/>
  <c r="B5" i="3"/>
  <c r="B5" i="7"/>
  <c r="I3" i="3"/>
  <c r="H3" i="5"/>
  <c r="H3" i="7"/>
  <c r="H3" i="9"/>
  <c r="I7" i="3"/>
  <c r="F6" i="28"/>
  <c r="I1" i="3"/>
  <c r="L19"/>
  <c r="A15"/>
  <c r="M15"/>
  <c r="A12"/>
  <c r="M12"/>
  <c r="A11" i="8"/>
  <c r="L11"/>
  <c r="A26"/>
  <c r="L26"/>
  <c r="A24" i="7"/>
  <c r="L24"/>
  <c r="A14"/>
  <c r="L14"/>
  <c r="A15"/>
  <c r="L15"/>
  <c r="A13" i="8"/>
  <c r="L13"/>
  <c r="A28"/>
  <c r="L28"/>
  <c r="A12"/>
  <c r="L12"/>
  <c r="A18"/>
  <c r="L18"/>
  <c r="A13" i="9"/>
  <c r="L13"/>
  <c r="A14"/>
  <c r="L14"/>
  <c r="A15" i="8"/>
  <c r="L15"/>
  <c r="A20"/>
  <c r="L20"/>
  <c r="A16" i="9"/>
  <c r="L16"/>
  <c r="A26"/>
  <c r="L26"/>
  <c r="A13" i="5"/>
  <c r="L13"/>
  <c r="A11" i="6"/>
  <c r="L11"/>
  <c r="A16"/>
  <c r="L16"/>
  <c r="A22"/>
  <c r="L22"/>
  <c r="A29"/>
  <c r="L29"/>
  <c r="A27"/>
  <c r="L27"/>
  <c r="A15"/>
  <c r="L15"/>
  <c r="A12"/>
  <c r="L12"/>
  <c r="A28"/>
  <c r="L28"/>
  <c r="A13" i="7"/>
  <c r="L13"/>
  <c r="A12"/>
  <c r="L12"/>
  <c r="A28"/>
  <c r="L28"/>
  <c r="A20"/>
  <c r="L20"/>
  <c r="A11"/>
  <c r="L11"/>
  <c r="A18"/>
  <c r="L18"/>
  <c r="A22"/>
  <c r="L22"/>
  <c r="A27" i="5"/>
  <c r="L27"/>
  <c r="A17" i="6"/>
  <c r="L17"/>
  <c r="A19"/>
  <c r="L19"/>
  <c r="A30"/>
  <c r="L30"/>
  <c r="A25"/>
  <c r="L25"/>
  <c r="A23"/>
  <c r="L23"/>
  <c r="A24"/>
  <c r="L24"/>
  <c r="A26"/>
  <c r="L26"/>
  <c r="A20"/>
  <c r="L20"/>
  <c r="A18" i="9"/>
  <c r="L18"/>
  <c r="A14" i="8"/>
  <c r="L14"/>
  <c r="A21"/>
  <c r="L21"/>
  <c r="A16"/>
  <c r="L16"/>
  <c r="A24"/>
  <c r="L24"/>
  <c r="A25"/>
  <c r="L25"/>
  <c r="A23"/>
  <c r="L23"/>
  <c r="A17"/>
  <c r="L17"/>
  <c r="A29"/>
  <c r="L29"/>
  <c r="A30"/>
  <c r="L30"/>
  <c r="A17" i="9"/>
  <c r="L17"/>
  <c r="A14" i="5"/>
  <c r="L14"/>
  <c r="A18"/>
  <c r="L18"/>
  <c r="A16"/>
  <c r="L16"/>
  <c r="A16" i="7"/>
  <c r="L16"/>
  <c r="A14" i="6"/>
  <c r="L14"/>
  <c r="A21"/>
  <c r="L21"/>
  <c r="A18"/>
  <c r="L18"/>
  <c r="A11" i="9"/>
  <c r="L11"/>
  <c r="A24"/>
  <c r="L24"/>
  <c r="A13" i="6"/>
  <c r="L13"/>
  <c r="K11" i="9"/>
  <c r="A25"/>
  <c r="L25"/>
  <c r="A23"/>
  <c r="L23"/>
  <c r="A12"/>
  <c r="L12"/>
  <c r="A29"/>
  <c r="L29"/>
  <c r="A22"/>
  <c r="L22"/>
  <c r="A20"/>
  <c r="L20"/>
  <c r="A15"/>
  <c r="L15"/>
  <c r="A19"/>
  <c r="L19"/>
  <c r="H1" i="6"/>
  <c r="H2" i="8"/>
  <c r="B5"/>
  <c r="B5" i="9"/>
  <c r="H3" i="8"/>
  <c r="H6"/>
  <c r="H2" i="5" l="1"/>
  <c r="H6" i="6"/>
  <c r="H2" i="28"/>
  <c r="B4"/>
  <c r="I6" i="3"/>
  <c r="B4"/>
  <c r="H2" i="6"/>
  <c r="B4" i="9"/>
  <c r="H6" i="7"/>
  <c r="B4"/>
  <c r="B4" i="6"/>
</calcChain>
</file>

<file path=xl/sharedStrings.xml><?xml version="1.0" encoding="utf-8"?>
<sst xmlns="http://schemas.openxmlformats.org/spreadsheetml/2006/main" count="395" uniqueCount="141">
  <si>
    <t>фамилия</t>
  </si>
  <si>
    <t>год/рож.</t>
  </si>
  <si>
    <t>команда</t>
  </si>
  <si>
    <t>разряд</t>
  </si>
  <si>
    <t>лич.вес</t>
  </si>
  <si>
    <t>толчок</t>
  </si>
  <si>
    <t>очки</t>
  </si>
  <si>
    <t>место</t>
  </si>
  <si>
    <t>рывок</t>
  </si>
  <si>
    <t>сумма</t>
  </si>
  <si>
    <t>вып.разряд</t>
  </si>
  <si>
    <t>тренер</t>
  </si>
  <si>
    <t>ком.оч.</t>
  </si>
  <si>
    <t>команды</t>
  </si>
  <si>
    <t>Разрядные нормативы</t>
  </si>
  <si>
    <t>ПРОТОКОЛ</t>
  </si>
  <si>
    <t>Главный судья</t>
  </si>
  <si>
    <t>Главный секретарь</t>
  </si>
  <si>
    <t>Регламент времени - 10 мин.</t>
  </si>
  <si>
    <t>рыв</t>
  </si>
  <si>
    <t>Весовая категория до 63 кг</t>
  </si>
  <si>
    <t>до63кг</t>
  </si>
  <si>
    <t>до68кг</t>
  </si>
  <si>
    <t>до73кг</t>
  </si>
  <si>
    <t>вес гирь - 16 кг</t>
  </si>
  <si>
    <t>вес гирь - 24 кг</t>
  </si>
  <si>
    <t>Весовая категория до 58 кг (женщины)</t>
  </si>
  <si>
    <t>Весовая категория свыше 68 кг (женщины)</t>
  </si>
  <si>
    <t>Весовая категория до 68 кг</t>
  </si>
  <si>
    <t>Весовая категория до 73 кг</t>
  </si>
  <si>
    <t>Весовая категория до 78 кг</t>
  </si>
  <si>
    <t>Весовая категория до 85 кг</t>
  </si>
  <si>
    <t>м.тол.</t>
  </si>
  <si>
    <t>вып.р-д</t>
  </si>
  <si>
    <t>Данные об организаторах вносятся на листе "Ждо58кг" в поля F1,2,3 , на остальных листах они меняются автоматически</t>
  </si>
  <si>
    <t>Чтобы поменять дату проведения и место проведения, надо внести изменения ТОЛЬКО на листе "Ждо58кг", на остальных листах автоматически</t>
  </si>
  <si>
    <t>Вносить данные можно только в следующие столбцы: "фамилия","год/рож","команда","лич.вес","толчок","рывок","тренер"</t>
  </si>
  <si>
    <t>НЕЛЬЗЯ вносить данные в неуказанные выше столбцы: "место","м.тол.","очки","м.рыв.","сумма","вып.р-д","ком.оч.","тол","рыв","сум", в эти ячейки данные вносятся автоматически.</t>
  </si>
  <si>
    <t>После внесения последнего результата в рывке, необходимо нажать кнопку в заголовке столбца "место" и выбрать сортировку от А до Я, участники распределяться в протоколе согластно занятым местам автоматически от первого до последнего</t>
  </si>
  <si>
    <t>Для подсчёта командного первенства, внести все команды в протокол на листе "команды", затем убрать лишних участников, удалив в протоколе в их строчке данные о команде, таблица автоматически считает и раставляет по местам команды.</t>
  </si>
  <si>
    <t>В эстафете результаты вносятся по нарастающей в столбец "сумма" , результаты показанные каждым участником вычисляет таблица автоматически и раставляет команды по местам также, как и в остальных таблицах.</t>
  </si>
  <si>
    <t>НЕЛЬЗЯ ВНОСИТЬ ИЗМЕНЕНИЯ И ДАННЫЕ В ВЫЧИСЛЯЕМЫЕ ПОЛЯ</t>
  </si>
  <si>
    <t>ЕСЛИ НАДО ЧТО-ТО ПОМЕНЯТЬ В ТАКИХ ПОЛЯХ ПЕРЕВЕДИ ТАБЛИЦУ В РЕЖИМ ТЕКСТОВОГО ДОКУМЕНТА  И ИСПРАВЛЯЙ.</t>
  </si>
  <si>
    <t>Название соревнований можно поменять ТОЛЬКО на листе "Ждо58кг" в полях на F, на остальных листах автоматически</t>
  </si>
  <si>
    <t>Главного судью и секретаря также можно заменить ТОЛЬКО на листе "Ждо58кг" на остальных они поменяются автоматически.</t>
  </si>
  <si>
    <t>Ждо 58</t>
  </si>
  <si>
    <t>до78кг</t>
  </si>
  <si>
    <t>до85кг</t>
  </si>
  <si>
    <t>Весовая категория до 58 кг</t>
  </si>
  <si>
    <t>Рекорды России</t>
  </si>
  <si>
    <t>Чемпионат России</t>
  </si>
  <si>
    <t xml:space="preserve"> по гиревому спорту (Юность России)</t>
  </si>
  <si>
    <t>Весовая категория до 63 кг (женщины)</t>
  </si>
  <si>
    <t>Весовая категория св 63 кг (женщины)</t>
  </si>
  <si>
    <t>Мармазов С.В.</t>
  </si>
  <si>
    <t>Нагорных А.И.</t>
  </si>
  <si>
    <t xml:space="preserve">Первенство ОГ ФСО </t>
  </si>
  <si>
    <t>Общественно-государственное физкультурно-спортивное</t>
  </si>
  <si>
    <t>объединение "Юность России"</t>
  </si>
  <si>
    <t>Волгоградское региональное отделение ОГФСО "Юность России"</t>
  </si>
  <si>
    <t>Весовая категория до 53 кг (женщины)</t>
  </si>
  <si>
    <t>Быков В.В.</t>
  </si>
  <si>
    <t>Весовая категория св. 85 кг</t>
  </si>
  <si>
    <t>07.11.14-09.11.2014</t>
  </si>
  <si>
    <t>Брянская область</t>
  </si>
  <si>
    <t>Иванов Евгений Андреевич</t>
  </si>
  <si>
    <t>МС</t>
  </si>
  <si>
    <t>Степанов Евгений Андреевич</t>
  </si>
  <si>
    <t>Жуков Вячеслав Владимирович</t>
  </si>
  <si>
    <t>Белеев И.Н.</t>
  </si>
  <si>
    <t>Цыбульский Игорь Алексеевич</t>
  </si>
  <si>
    <t>Санкт-Петербург</t>
  </si>
  <si>
    <t>Вихрева Елизавета Владимировна</t>
  </si>
  <si>
    <t>Федорова Анна Дмитриевна</t>
  </si>
  <si>
    <t>Спиридонов Сергей Викторович</t>
  </si>
  <si>
    <t>Лебедев Игорь Владимирович</t>
  </si>
  <si>
    <t>Нескушин Николай Алексеевич</t>
  </si>
  <si>
    <t>Егоров Павел Александрович</t>
  </si>
  <si>
    <t>Лосева Вероника Геннадьевна</t>
  </si>
  <si>
    <t>Летунов Иван Сергеевич</t>
  </si>
  <si>
    <t>Знайдюк Илья Александрович</t>
  </si>
  <si>
    <t>Кувакин Алексей Николаевич</t>
  </si>
  <si>
    <t>Ушаков Вячеслав Александрович</t>
  </si>
  <si>
    <t>Чмыхало Н.Ю, Виноградов М.Е.</t>
  </si>
  <si>
    <t>кмс</t>
  </si>
  <si>
    <t>Инджиев Михаил Константинович</t>
  </si>
  <si>
    <t>Республика Калмыкия</t>
  </si>
  <si>
    <t>Эдеев Б.А.</t>
  </si>
  <si>
    <t>Республика Удмуртия</t>
  </si>
  <si>
    <t>Гаврилов Дмитрий Михайлович</t>
  </si>
  <si>
    <t>Опарин В.</t>
  </si>
  <si>
    <t>Шиляев Иван Николаевич</t>
  </si>
  <si>
    <t>Стрелков И.Р.</t>
  </si>
  <si>
    <t>Рябов Илья Николаевич</t>
  </si>
  <si>
    <t>Зеленцов Евгений Михайлович</t>
  </si>
  <si>
    <t>Жуков О.Н.</t>
  </si>
  <si>
    <t>Драгомиров Алексей Сергеевич</t>
  </si>
  <si>
    <t>Жигалова Анастасия Алексеевна</t>
  </si>
  <si>
    <t>Кадров Павел Николаевич</t>
  </si>
  <si>
    <t>Елькин Ю.И.</t>
  </si>
  <si>
    <t>Трофимов Андрей Геннадьевич</t>
  </si>
  <si>
    <t>Ураков Максим Александрович</t>
  </si>
  <si>
    <t>Чайников Петр Юрьевич</t>
  </si>
  <si>
    <t>Газизуллин Ильдар Ильсурович</t>
  </si>
  <si>
    <t>Волгоградская область</t>
  </si>
  <si>
    <t>Зайцев Алексей Андреевич</t>
  </si>
  <si>
    <t>Татранов Н.К.</t>
  </si>
  <si>
    <t>Суюншалиев Азамат Асланович</t>
  </si>
  <si>
    <t>Громова Наталья Владимировна</t>
  </si>
  <si>
    <t>Гнездилова Татьяна Викторовна</t>
  </si>
  <si>
    <t>Гнездилов В.И.</t>
  </si>
  <si>
    <t>Чехута Вадим Алексеевич</t>
  </si>
  <si>
    <t>Исрапилов Ш.К.</t>
  </si>
  <si>
    <t>Турсунов Арслан Сагнайевич</t>
  </si>
  <si>
    <t>Доронина Екатерина Игорьевна</t>
  </si>
  <si>
    <t>КМС</t>
  </si>
  <si>
    <t>Шевцов Сергей Викторович</t>
  </si>
  <si>
    <t>Чуйко Александр Михайлович</t>
  </si>
  <si>
    <t>Смаглиева Светлана Вячеславовна</t>
  </si>
  <si>
    <t>Кулькина Ольга Сергеевна</t>
  </si>
  <si>
    <t>Тамбовская область</t>
  </si>
  <si>
    <t>Апарин Анатолий Викторович</t>
  </si>
  <si>
    <t>Пашков В.П.</t>
  </si>
  <si>
    <t>Попов Павел Юрьевич</t>
  </si>
  <si>
    <t>Колбенева Мария Петровна</t>
  </si>
  <si>
    <t>Стрелков Дмитрий Александрович</t>
  </si>
  <si>
    <t>Рябов Вячеслав Владимирович</t>
  </si>
  <si>
    <t>г. Волжский.  Ул. Сталинградская 6.</t>
  </si>
  <si>
    <t>г.Волжский 7-9 ноября 2014г.</t>
  </si>
  <si>
    <t xml:space="preserve">Первенство общественно-государственного физкультурно-спортивного </t>
  </si>
  <si>
    <t xml:space="preserve">объединения "Юность России" по гиревому спорту среди юношей и девушек </t>
  </si>
  <si>
    <t>1996г.р и моложе</t>
  </si>
  <si>
    <t>Итоговые протоколы</t>
  </si>
  <si>
    <t>Ждо63кг</t>
  </si>
  <si>
    <t>Жсв63кг</t>
  </si>
  <si>
    <t>до58кг</t>
  </si>
  <si>
    <t>св85кг</t>
  </si>
  <si>
    <t>Ждо53</t>
  </si>
  <si>
    <t xml:space="preserve">По гиревому спорту среди юношей и девушек </t>
  </si>
  <si>
    <t>Резонов А.В., Гайнуллов В.Ш.</t>
  </si>
  <si>
    <t>Сумма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</si>
</sst>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8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</font>
    <font>
      <b/>
      <sz val="12"/>
      <color rgb="FFFF0000"/>
      <name val="Arial"/>
      <family val="2"/>
      <charset val="204"/>
    </font>
    <font>
      <sz val="12"/>
      <color rgb="FF0000FF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5" fillId="0" borderId="3" xfId="0" applyNumberFormat="1" applyFont="1" applyBorder="1" applyAlignment="1">
      <alignment horizontal="center"/>
    </xf>
    <xf numFmtId="0" fontId="15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7" fillId="0" borderId="13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8" xfId="0" applyFill="1" applyBorder="1"/>
    <xf numFmtId="0" fontId="4" fillId="0" borderId="1" xfId="0" applyFont="1" applyBorder="1" applyAlignment="1">
      <alignment horizontal="center"/>
    </xf>
    <xf numFmtId="0" fontId="18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4" xfId="0" applyFont="1" applyBorder="1"/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4" xfId="0" applyNumberFormat="1" applyFont="1" applyBorder="1"/>
    <xf numFmtId="0" fontId="6" fillId="0" borderId="3" xfId="0" applyNumberFormat="1" applyFont="1" applyBorder="1"/>
    <xf numFmtId="0" fontId="6" fillId="0" borderId="6" xfId="0" applyNumberFormat="1" applyFont="1" applyBorder="1"/>
    <xf numFmtId="0" fontId="6" fillId="0" borderId="2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4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10" xfId="0" applyFont="1" applyBorder="1"/>
    <xf numFmtId="0" fontId="2" fillId="0" borderId="0" xfId="0" applyFont="1"/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207">
    <dxf>
      <border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0"/>
        </left>
        <right style="medium">
          <color indexed="0"/>
        </right>
        <top/>
        <bottom/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numFmt numFmtId="0" formatCode="General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medium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/>
        <right style="medium">
          <color indexed="0"/>
        </right>
        <top/>
        <bottom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indexed="65"/>
        </patternFill>
      </fill>
      <alignment textRotation="0" indent="0" relativeIndent="0" justifyLastLine="0" shrinkToFit="0" mergeCell="0" readingOrder="0"/>
      <border diagonalUp="0" diagonalDown="0" outlin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24" name="Таблица21454225" displayName="Таблица21454225" ref="A10:J33" totalsRowShown="0" headerRowDxfId="196" dataDxfId="195" headerRowBorderDxfId="193" tableBorderDxfId="194">
  <autoFilter ref="A10:J33">
    <filterColumn colId="3">
      <customFilters and="1">
        <customFilter operator="notEqual" val=" "/>
      </customFilters>
    </filterColumn>
  </autoFilter>
  <sortState ref="A11:J13">
    <sortCondition ref="A10:A33"/>
  </sortState>
  <tableColumns count="10">
    <tableColumn id="1" name="место" dataDxfId="206"/>
    <tableColumn id="2" name="фамилия" dataDxfId="205"/>
    <tableColumn id="3" name="год/рож." dataDxfId="204"/>
    <tableColumn id="4" name="команда" dataDxfId="203"/>
    <tableColumn id="5" name="разряд" dataDxfId="202"/>
    <tableColumn id="6" name="лич.вес" dataDxfId="201"/>
    <tableColumn id="11" name="рывок" dataDxfId="200"/>
    <tableColumn id="15" name="вып.разряд" dataDxfId="199">
      <calculatedColumnFormula>IF(G11&gt;=$I$8,$I$7,IF(G11&gt;=$J$8,$J$7,IF(G11&gt;=$K$8,$K$7,"-")))</calculatedColumnFormula>
    </tableColumn>
    <tableColumn id="16" name="ком.оч." dataDxfId="198">
      <calculatedColumnFormula>IF(A11=1,20,IF(A11=2,18,IF(A11=3,16,IF(A11&gt;3,Q11-2,0))))</calculatedColumnFormula>
    </tableColumn>
    <tableColumn id="17" name="тренер" dataDxfId="19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60" name="Таблица1458596061" displayName="Таблица1458596061" ref="A10:M36" totalsRowShown="0" headerRowDxfId="51" dataDxfId="50" headerRowBorderDxfId="48" tableBorderDxfId="49">
  <autoFilter ref="A10:M36">
    <filterColumn colId="3">
      <customFilters and="1">
        <customFilter operator="notEqual" val=" "/>
      </customFilters>
    </filterColumn>
  </autoFilter>
  <sortState ref="A11:M15">
    <sortCondition ref="A10:A36"/>
  </sortState>
  <tableColumns count="13">
    <tableColumn id="1" name="место" dataDxfId="64">
      <calculatedColumnFormula>RANK(J11,$J$11:$J$36,0)</calculatedColumnFormula>
    </tableColumn>
    <tableColumn id="2" name="фамилия" dataDxfId="63"/>
    <tableColumn id="3" name="год/рож." dataDxfId="62"/>
    <tableColumn id="4" name="команда" dataDxfId="61"/>
    <tableColumn id="5" name="разряд" dataDxfId="60"/>
    <tableColumn id="6" name="лич.вес" dataDxfId="59"/>
    <tableColumn id="8" name="толчок" dataDxfId="58"/>
    <tableColumn id="11" name="рывок" dataDxfId="57"/>
    <tableColumn id="12" name="очки" dataDxfId="56">
      <calculatedColumnFormula>H11/2</calculatedColumnFormula>
    </tableColumn>
    <tableColumn id="14" name="сумма" dataDxfId="55">
      <calculatedColumnFormula>G11+H11/2</calculatedColumnFormula>
    </tableColumn>
    <tableColumn id="15" name="вып.р-д" dataDxfId="54"/>
    <tableColumn id="16" name="ком.оч." dataDxfId="53">
      <calculatedColumnFormula>IF(A11=1,20,IF(A11=2,18,IF(A11=3,16,IF(A11=4,15,IF(A11=5,14,IF(A11=6,13,IF(A11=7,12,IF(A11=8,11,0))))))))</calculatedColumnFormula>
    </tableColumn>
    <tableColumn id="17" name="тренер" dataDxfId="52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240" name="Таблица145859606162241" displayName="Таблица145859606162241" ref="A10:M30" totalsRowShown="0" headerRowDxfId="34" dataDxfId="33" headerRowBorderDxfId="31" tableBorderDxfId="32">
  <autoFilter ref="A10:M30">
    <filterColumn colId="3">
      <customFilters and="1">
        <customFilter operator="notEqual" val=" "/>
      </customFilters>
    </filterColumn>
  </autoFilter>
  <sortState ref="A11:M14">
    <sortCondition ref="A10:A30"/>
  </sortState>
  <tableColumns count="13">
    <tableColumn id="1" name="место" dataDxfId="47">
      <calculatedColumnFormula>RANK(J11,$J$11:$J$30,0)</calculatedColumnFormula>
    </tableColumn>
    <tableColumn id="2" name="фамилия" dataDxfId="46"/>
    <tableColumn id="3" name="год/рож." dataDxfId="45"/>
    <tableColumn id="4" name="команда" dataDxfId="44"/>
    <tableColumn id="5" name="разряд" dataDxfId="43"/>
    <tableColumn id="6" name="лич.вес" dataDxfId="42"/>
    <tableColumn id="8" name="толчок" dataDxfId="41"/>
    <tableColumn id="11" name="рывок" dataDxfId="40"/>
    <tableColumn id="12" name="очки" dataDxfId="39">
      <calculatedColumnFormula>H11/2</calculatedColumnFormula>
    </tableColumn>
    <tableColumn id="14" name="сумма" dataDxfId="38">
      <calculatedColumnFormula>G11+H11/2</calculatedColumnFormula>
    </tableColumn>
    <tableColumn id="15" name="вып.р-д" dataDxfId="37"/>
    <tableColumn id="16" name="ком.оч." dataDxfId="36">
      <calculatedColumnFormula>IF(A11=1,20,IF(A11=2,18,IF(A11=3,16,IF(A11=4,15,IF(A11=5,14,IF(A11=6,13,IF(A11=7,12,IF(A11=8,11,0))))))))</calculatedColumnFormula>
    </tableColumn>
    <tableColumn id="17" name="тренер" dataDxfId="35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Таблица12" displayName="Таблица12" ref="B4:N10" totalsRowShown="0" headerRowDxfId="17" headerRowBorderDxfId="15" tableBorderDxfId="16" totalsRowBorderDxfId="14">
  <sortState ref="B5:N10">
    <sortCondition descending="1" ref="N5:N10"/>
  </sortState>
  <tableColumns count="13">
    <tableColumn id="1" name="команды" dataDxfId="30"/>
    <tableColumn id="19" name="Ждо53" dataDxfId="29"/>
    <tableColumn id="2" name="Ждо 58" dataDxfId="28"/>
    <tableColumn id="4" name="Ждо63кг" dataDxfId="27"/>
    <tableColumn id="5" name="Жсв63кг" dataDxfId="26"/>
    <tableColumn id="6" name="до58кг" dataDxfId="25"/>
    <tableColumn id="7" name="до63кг" dataDxfId="24"/>
    <tableColumn id="8" name="до68кг" dataDxfId="23"/>
    <tableColumn id="9" name="до73кг" dataDxfId="22"/>
    <tableColumn id="10" name="до78кг" dataDxfId="21"/>
    <tableColumn id="11" name="до85кг" dataDxfId="20"/>
    <tableColumn id="18" name="св85кг" dataDxfId="19"/>
    <tableColumn id="20" name="Сумма" dataDxfId="18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56" name="Таблица21454555657" displayName="Таблица21454555657" ref="A10:K30" totalsRowShown="0" headerRowDxfId="2" headerRowBorderDxfId="0" tableBorderDxfId="1">
  <autoFilter ref="A10:K30"/>
  <sortState ref="A11:M30">
    <sortCondition ref="A10:A30"/>
  </sortState>
  <tableColumns count="11">
    <tableColumn id="1" name="место" dataDxfId="13">
      <calculatedColumnFormula>RANK(G11,$G$11:$G$30,0)</calculatedColumnFormula>
    </tableColumn>
    <tableColumn id="2" name="фамилия" dataDxfId="12"/>
    <tableColumn id="3" name="год/рож." dataDxfId="11"/>
    <tableColumn id="4" name="команда" dataDxfId="10"/>
    <tableColumn id="5" name="разряд" dataDxfId="9"/>
    <tableColumn id="6" name="лич.вес" dataDxfId="8"/>
    <tableColumn id="11" name="рывок" dataDxfId="7"/>
    <tableColumn id="15" name="вып.разряд" dataDxfId="6">
      <calculatedColumnFormula>IF(G11&gt;=$I$8,$I$7,IF(G11&gt;=$J$8,$J$7,IF(G11&gt;=$K$8,$K$7,"-")))</calculatedColumnFormula>
    </tableColumn>
    <tableColumn id="16" name="ком.оч." dataDxfId="5">
      <calculatedColumnFormula>IF(A11=1,20,IF(A11=2,18,IF(A11=3,16,IF(A11&gt;3,R11-2,0))))</calculatedColumnFormula>
    </tableColumn>
    <tableColumn id="17" name="тренер" dataDxfId="4"/>
    <tableColumn id="19" name="рыв" dataDxfId="3">
      <calculatedColumnFormula>IF(G11&gt;$B$8,"РЕК","-")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3" name="Таблица21454" displayName="Таблица21454" ref="A10:J32" totalsRowShown="0" headerRowDxfId="182" dataDxfId="181" headerRowBorderDxfId="179" tableBorderDxfId="180">
  <autoFilter ref="A10:J32">
    <filterColumn colId="3">
      <customFilters and="1">
        <customFilter operator="notEqual" val=" "/>
      </customFilters>
    </filterColumn>
  </autoFilter>
  <sortState ref="A11:J12">
    <sortCondition ref="A10:A32"/>
  </sortState>
  <tableColumns count="10">
    <tableColumn id="1" name="место" dataDxfId="192"/>
    <tableColumn id="2" name="фамилия" dataDxfId="191"/>
    <tableColumn id="3" name="год/рож." dataDxfId="190"/>
    <tableColumn id="4" name="команда" dataDxfId="189"/>
    <tableColumn id="5" name="разряд" dataDxfId="188"/>
    <tableColumn id="6" name="лич.вес" dataDxfId="187"/>
    <tableColumn id="11" name="рывок" dataDxfId="186"/>
    <tableColumn id="15" name="вып.разряд" dataDxfId="185">
      <calculatedColumnFormula>IF(G11&gt;=$I$8,$I$7,IF(G11&gt;=$J$8,$J$7,IF(G11&gt;=$K$8,$K$7,"-")))</calculatedColumnFormula>
    </tableColumn>
    <tableColumn id="16" name="ком.оч." dataDxfId="184">
      <calculatedColumnFormula>IF(A11=1,20,IF(A11=2,18,IF(A11=3,16,IF(A11&gt;3,Q11-2,0))))</calculatedColumnFormula>
    </tableColumn>
    <tableColumn id="17" name="тренер" dataDxfId="18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23" name="Таблица21454224" displayName="Таблица21454224" ref="A10:J32" totalsRowShown="0" headerRowDxfId="168" dataDxfId="167" headerRowBorderDxfId="165" tableBorderDxfId="166">
  <autoFilter ref="A10:J32">
    <filterColumn colId="3">
      <customFilters and="1">
        <customFilter operator="notEqual" val=" "/>
      </customFilters>
    </filterColumn>
  </autoFilter>
  <sortState ref="A11:K32">
    <sortCondition ref="A10:A32"/>
  </sortState>
  <tableColumns count="10">
    <tableColumn id="1" name="место" dataDxfId="178"/>
    <tableColumn id="2" name="фамилия" dataDxfId="177"/>
    <tableColumn id="3" name="год/рож." dataDxfId="176"/>
    <tableColumn id="4" name="команда" dataDxfId="175"/>
    <tableColumn id="5" name="разряд" dataDxfId="174"/>
    <tableColumn id="6" name="лич.вес" dataDxfId="173"/>
    <tableColumn id="11" name="рывок" dataDxfId="172"/>
    <tableColumn id="15" name="вып.разряд" dataDxfId="171">
      <calculatedColumnFormula>IF(G11&gt;=$I$8,$I$7,IF(G11&gt;=$J$8,$J$7,IF(G11&gt;=$K$8,$K$7,"-")))</calculatedColumnFormula>
    </tableColumn>
    <tableColumn id="16" name="ком.оч." dataDxfId="170"/>
    <tableColumn id="17" name="тренер" dataDxfId="16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5" name="Таблица214545556" displayName="Таблица214545556" ref="A10:J30" totalsRowShown="0" headerRowDxfId="154" dataDxfId="153" headerRowBorderDxfId="151" tableBorderDxfId="152">
  <autoFilter ref="A10:J30">
    <filterColumn colId="3">
      <customFilters and="1">
        <customFilter operator="notEqual" val=" "/>
      </customFilters>
    </filterColumn>
  </autoFilter>
  <sortState ref="A11:J13">
    <sortCondition ref="A10:A30"/>
  </sortState>
  <tableColumns count="10">
    <tableColumn id="1" name="место" dataDxfId="164">
      <calculatedColumnFormula>RANK(G11,$G$11:$G$30,0)</calculatedColumnFormula>
    </tableColumn>
    <tableColumn id="2" name="фамилия" dataDxfId="163"/>
    <tableColumn id="3" name="год/рож." dataDxfId="162"/>
    <tableColumn id="4" name="команда" dataDxfId="161"/>
    <tableColumn id="5" name="разряд" dataDxfId="160"/>
    <tableColumn id="6" name="лич.вес" dataDxfId="159"/>
    <tableColumn id="11" name="рывок" dataDxfId="158"/>
    <tableColumn id="15" name="вып.разряд" dataDxfId="157">
      <calculatedColumnFormula>IF(G11&gt;=$I$8,$I$7,IF(G11&gt;=$J$8,$J$7,IF(G11&gt;=$K$8,$K$7,"-")))</calculatedColumnFormula>
    </tableColumn>
    <tableColumn id="16" name="ком.оч." dataDxfId="156">
      <calculatedColumnFormula>IF(A11=1,20,IF(A11=2,18,IF(A11=3,16,IF(A11&gt;3,Q11-2,0))))</calculatedColumnFormula>
    </tableColumn>
    <tableColumn id="17" name="тренер" dataDxfId="15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2" name="Таблица14585960616263" displayName="Таблица14585960616263" ref="A10:N30" totalsRowShown="0" headerRowDxfId="136" dataDxfId="135" headerRowBorderDxfId="133" tableBorderDxfId="134">
  <autoFilter ref="A10:N30">
    <filterColumn colId="3">
      <customFilters and="1">
        <customFilter operator="notEqual" val=" "/>
      </customFilters>
    </filterColumn>
  </autoFilter>
  <sortState ref="A11:N16">
    <sortCondition ref="A10:A30"/>
  </sortState>
  <tableColumns count="14">
    <tableColumn id="1" name="место" dataDxfId="150">
      <calculatedColumnFormula>RANK(K11,$K$11:$K$30,0)</calculatedColumnFormula>
    </tableColumn>
    <tableColumn id="2" name="фамилия" dataDxfId="149"/>
    <tableColumn id="3" name="год/рож." dataDxfId="148"/>
    <tableColumn id="4" name="команда" dataDxfId="147"/>
    <tableColumn id="5" name="разряд" dataDxfId="146"/>
    <tableColumn id="6" name="лич.вес" dataDxfId="145"/>
    <tableColumn id="8" name="толчок" dataDxfId="144"/>
    <tableColumn id="10" name="м.тол." dataDxfId="143">
      <calculatedColumnFormula>RANK(G11,$G$11:$G$30,0)</calculatedColumnFormula>
    </tableColumn>
    <tableColumn id="11" name="рывок" dataDxfId="142"/>
    <tableColumn id="12" name="очки" dataDxfId="141">
      <calculatedColumnFormula>I11/2</calculatedColumnFormula>
    </tableColumn>
    <tableColumn id="14" name="сумма" dataDxfId="140">
      <calculatedColumnFormula>G11+I11/2</calculatedColumnFormula>
    </tableColumn>
    <tableColumn id="15" name="вып.р-д" dataDxfId="139">
      <calculatedColumnFormula>IF(K11&gt;=$N$8,$N$7,IF(K11&gt;=$O$8,$O$7,IF(K11&gt;=$P$8,$P$7,"-")))</calculatedColumnFormula>
    </tableColumn>
    <tableColumn id="16" name="ком.оч." dataDxfId="138">
      <calculatedColumnFormula>IF(A11=1,20,IF(A11=2,18,IF(A11=3,16,IF(A11=4,15,IF(A11=5,14,IF(A11=6,13,IF(A11=7,12,IF(A11=8,11,0))))))))</calculatedColumnFormula>
    </tableColumn>
    <tableColumn id="17" name="тренер" dataDxfId="13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3" name="Таблица14" displayName="Таблица14" ref="A10:M30" totalsRowShown="0" headerRowDxfId="119" dataDxfId="118" headerRowBorderDxfId="116" tableBorderDxfId="117">
  <autoFilter ref="A10:M30">
    <filterColumn colId="3">
      <customFilters and="1">
        <customFilter operator="notEqual" val=" "/>
      </customFilters>
    </filterColumn>
  </autoFilter>
  <sortState ref="A11:M14">
    <sortCondition ref="A10:A30"/>
  </sortState>
  <tableColumns count="13">
    <tableColumn id="1" name="место" dataDxfId="132">
      <calculatedColumnFormula>RANK(J11,$J$11:$J$30,0)</calculatedColumnFormula>
    </tableColumn>
    <tableColumn id="2" name="фамилия" dataDxfId="131"/>
    <tableColumn id="3" name="год/рож." dataDxfId="130"/>
    <tableColumn id="4" name="команда" dataDxfId="129"/>
    <tableColumn id="5" name="разряд" dataDxfId="128"/>
    <tableColumn id="6" name="лич.вес" dataDxfId="127"/>
    <tableColumn id="8" name="толчок" dataDxfId="126"/>
    <tableColumn id="11" name="рывок" dataDxfId="125"/>
    <tableColumn id="12" name="очки" dataDxfId="124">
      <calculatedColumnFormula>H11/2</calculatedColumnFormula>
    </tableColumn>
    <tableColumn id="14" name="сумма" dataDxfId="123">
      <calculatedColumnFormula>G11+H11/2</calculatedColumnFormula>
    </tableColumn>
    <tableColumn id="15" name="вып.р-д" dataDxfId="122">
      <calculatedColumnFormula>IF(J11&gt;=$M$8,$M$7,IF(J11&gt;=$N$8,$N$7,IF(J11&gt;=$O$8,$O$7,"-")))</calculatedColumnFormula>
    </tableColumn>
    <tableColumn id="16" name="ком.оч." dataDxfId="121">
      <calculatedColumnFormula>IF(A11=1,20,IF(A11=2,18,IF(A11=3,16,IF(A11=4,15,IF(A11=5,14,IF(A11=6,13,IF(A11=7,12,IF(A11=8,11,0))))))))</calculatedColumnFormula>
    </tableColumn>
    <tableColumn id="17" name="тренер" dataDxfId="120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57" name="Таблица1458" displayName="Таблица1458" ref="A10:M30" totalsRowShown="0" headerRowDxfId="102" dataDxfId="101" headerRowBorderDxfId="99" tableBorderDxfId="100">
  <autoFilter ref="A10:M30">
    <filterColumn colId="3">
      <customFilters and="1">
        <customFilter operator="notEqual" val=" "/>
      </customFilters>
    </filterColumn>
  </autoFilter>
  <sortState ref="A11:M15">
    <sortCondition ref="A10:A30"/>
  </sortState>
  <tableColumns count="13">
    <tableColumn id="1" name="место" dataDxfId="115">
      <calculatedColumnFormula>RANK(J11,$J$11:$J$30,0)</calculatedColumnFormula>
    </tableColumn>
    <tableColumn id="2" name="фамилия" dataDxfId="114"/>
    <tableColumn id="3" name="год/рож." dataDxfId="113"/>
    <tableColumn id="4" name="команда" dataDxfId="112"/>
    <tableColumn id="5" name="разряд" dataDxfId="111"/>
    <tableColumn id="6" name="лич.вес" dataDxfId="110"/>
    <tableColumn id="8" name="толчок" dataDxfId="109"/>
    <tableColumn id="11" name="рывок" dataDxfId="108"/>
    <tableColumn id="12" name="очки" dataDxfId="107">
      <calculatedColumnFormula>H11/2</calculatedColumnFormula>
    </tableColumn>
    <tableColumn id="14" name="сумма" dataDxfId="106">
      <calculatedColumnFormula>G11+H11/2</calculatedColumnFormula>
    </tableColumn>
    <tableColumn id="15" name="вып.р-д" dataDxfId="105">
      <calculatedColumnFormula>IF(J11&gt;=$M$8,$M$7,IF(J11&gt;=$N$8,$N$7,IF(J11&gt;=$O$8,$O$7,"-")))</calculatedColumnFormula>
    </tableColumn>
    <tableColumn id="16" name="ком.оч." dataDxfId="104">
      <calculatedColumnFormula>IF(A11=1,20,IF(A11=2,18,IF(A11=3,16,IF(A11=4,15,IF(A11=5,14,IF(A11=6,13,IF(A11=7,12,IF(A11=8,11,0))))))))</calculatedColumnFormula>
    </tableColumn>
    <tableColumn id="17" name="тренер" dataDxfId="10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58" name="Таблица145859" displayName="Таблица145859" ref="A10:M29" totalsRowShown="0" headerRowDxfId="85" dataDxfId="84" headerRowBorderDxfId="82" tableBorderDxfId="83">
  <autoFilter ref="A10:M29">
    <filterColumn colId="3">
      <customFilters and="1">
        <customFilter operator="notEqual" val=" "/>
      </customFilters>
    </filterColumn>
  </autoFilter>
  <sortState ref="A11:M15">
    <sortCondition ref="A10:A29"/>
  </sortState>
  <tableColumns count="13">
    <tableColumn id="1" name="место" dataDxfId="98">
      <calculatedColumnFormula>RANK(J11,$J$11:$J$29,0)</calculatedColumnFormula>
    </tableColumn>
    <tableColumn id="2" name="фамилия" dataDxfId="97"/>
    <tableColumn id="3" name="год/рож." dataDxfId="96"/>
    <tableColumn id="4" name="команда" dataDxfId="95"/>
    <tableColumn id="5" name="разряд" dataDxfId="94"/>
    <tableColumn id="6" name="лич.вес" dataDxfId="93"/>
    <tableColumn id="8" name="толчок" dataDxfId="92"/>
    <tableColumn id="11" name="рывок" dataDxfId="91"/>
    <tableColumn id="12" name="очки" dataDxfId="90">
      <calculatedColumnFormula>H11/2</calculatedColumnFormula>
    </tableColumn>
    <tableColumn id="14" name="сумма" dataDxfId="89">
      <calculatedColumnFormula>G11+H11/2</calculatedColumnFormula>
    </tableColumn>
    <tableColumn id="15" name="вып.р-д" dataDxfId="88">
      <calculatedColumnFormula>IF(J11&gt;=$M$8,$M$7,IF(J11&gt;=$N$8,$N$7,IF(J11&gt;=$O$8,$O$7,"-")))</calculatedColumnFormula>
    </tableColumn>
    <tableColumn id="16" name="ком.оч." dataDxfId="87">
      <calculatedColumnFormula>IF(A11=1,20,IF(A11=2,18,IF(A11=3,16,IF(A11=4,15,IF(A11=5,14,IF(A11=6,13,IF(A11=7,12,IF(A11=8,11,0))))))))</calculatedColumnFormula>
    </tableColumn>
    <tableColumn id="17" name="тренер" dataDxfId="8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59" name="Таблица14585960" displayName="Таблица14585960" ref="A10:M30" totalsRowShown="0" headerRowDxfId="68" dataDxfId="67" headerRowBorderDxfId="65" tableBorderDxfId="66">
  <autoFilter ref="A10:M30">
    <filterColumn colId="3">
      <customFilters and="1">
        <customFilter operator="notEqual" val=" "/>
      </customFilters>
    </filterColumn>
  </autoFilter>
  <sortState ref="A11:M14">
    <sortCondition ref="A10:A30"/>
  </sortState>
  <tableColumns count="13">
    <tableColumn id="1" name="место" dataDxfId="81">
      <calculatedColumnFormula>RANK(J11,$J$11:$J$30,0)</calculatedColumnFormula>
    </tableColumn>
    <tableColumn id="2" name="фамилия" dataDxfId="80"/>
    <tableColumn id="3" name="год/рож." dataDxfId="79"/>
    <tableColumn id="4" name="команда" dataDxfId="78"/>
    <tableColumn id="5" name="разряд" dataDxfId="77"/>
    <tableColumn id="6" name="лич.вес" dataDxfId="76"/>
    <tableColumn id="8" name="толчок" dataDxfId="75"/>
    <tableColumn id="11" name="рывок" dataDxfId="74"/>
    <tableColumn id="12" name="очки" dataDxfId="73">
      <calculatedColumnFormula>H11/2</calculatedColumnFormula>
    </tableColumn>
    <tableColumn id="14" name="сумма" dataDxfId="72">
      <calculatedColumnFormula>G11+H11/2</calculatedColumnFormula>
    </tableColumn>
    <tableColumn id="15" name="вып.р-д" dataDxfId="71"/>
    <tableColumn id="16" name="ком.оч." dataDxfId="70">
      <calculatedColumnFormula>IF(A11=1,20,IF(A11=2,18,IF(A11=3,16,IF(A11=4,15,IF(A11=5,14,IF(A11=6,13,IF(A11=7,12,IF(A11=8,11,0))))))))</calculatedColumnFormula>
    </tableColumn>
    <tableColumn id="17" name="тренер" dataDxfId="6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opLeftCell="A6" zoomScale="85" zoomScaleNormal="85" workbookViewId="0">
      <selection activeCell="B21" sqref="B21"/>
    </sheetView>
  </sheetViews>
  <sheetFormatPr defaultRowHeight="12.75"/>
  <cols>
    <col min="14" max="14" width="8.28515625" customWidth="1"/>
  </cols>
  <sheetData>
    <row r="1" spans="1:14" ht="18">
      <c r="A1" s="74"/>
      <c r="B1" s="74"/>
      <c r="C1" s="74"/>
      <c r="D1" s="74"/>
      <c r="E1" s="93"/>
      <c r="F1" s="93"/>
      <c r="G1" s="94" t="s">
        <v>57</v>
      </c>
      <c r="H1" s="93"/>
      <c r="I1" s="93"/>
      <c r="J1" s="74"/>
      <c r="K1" s="74"/>
      <c r="L1" s="74"/>
      <c r="M1" s="74"/>
      <c r="N1" s="74"/>
    </row>
    <row r="2" spans="1:14" ht="18">
      <c r="A2" s="74"/>
      <c r="B2" s="74"/>
      <c r="C2" s="74"/>
      <c r="D2" s="74"/>
      <c r="E2" s="93"/>
      <c r="F2" s="93"/>
      <c r="G2" s="94" t="s">
        <v>58</v>
      </c>
      <c r="H2" s="93"/>
      <c r="I2" s="93"/>
      <c r="J2" s="74"/>
      <c r="K2" s="74"/>
      <c r="L2" s="74"/>
      <c r="M2" s="74"/>
      <c r="N2" s="74"/>
    </row>
    <row r="3" spans="1:14" ht="18">
      <c r="A3" s="74"/>
      <c r="B3" s="74"/>
      <c r="C3" s="74"/>
      <c r="D3" s="74"/>
      <c r="E3" s="93"/>
      <c r="F3" s="93"/>
      <c r="G3" s="94" t="s">
        <v>59</v>
      </c>
      <c r="H3" s="93"/>
      <c r="I3" s="93"/>
      <c r="J3" s="74"/>
      <c r="K3" s="74"/>
      <c r="L3" s="74"/>
      <c r="M3" s="74"/>
      <c r="N3" s="74"/>
    </row>
    <row r="4" spans="1:14">
      <c r="A4" s="74"/>
      <c r="B4" s="74"/>
      <c r="C4" s="74"/>
      <c r="D4" s="74"/>
      <c r="E4" s="74"/>
      <c r="F4" s="74"/>
      <c r="G4" s="95"/>
      <c r="H4" s="74"/>
      <c r="I4" s="74"/>
      <c r="J4" s="74"/>
      <c r="K4" s="74"/>
      <c r="L4" s="74"/>
      <c r="M4" s="74"/>
      <c r="N4" s="74"/>
    </row>
    <row r="5" spans="1:14">
      <c r="A5" s="74"/>
      <c r="B5" s="74"/>
      <c r="C5" s="74"/>
      <c r="D5" s="74"/>
      <c r="E5" s="74"/>
      <c r="F5" s="74"/>
      <c r="G5" s="95"/>
      <c r="H5" s="74"/>
      <c r="I5" s="74"/>
      <c r="J5" s="74"/>
      <c r="K5" s="74"/>
      <c r="L5" s="74"/>
      <c r="M5" s="74"/>
      <c r="N5" s="74"/>
    </row>
    <row r="6" spans="1:14">
      <c r="A6" s="74"/>
      <c r="B6" s="74"/>
      <c r="C6" s="74"/>
      <c r="D6" s="74"/>
      <c r="E6" s="74"/>
      <c r="F6" s="74"/>
      <c r="G6" s="95"/>
      <c r="H6" s="74"/>
      <c r="I6" s="74"/>
      <c r="J6" s="74"/>
      <c r="K6" s="74"/>
      <c r="L6" s="74"/>
      <c r="M6" s="74"/>
      <c r="N6" s="74"/>
    </row>
    <row r="7" spans="1:14">
      <c r="A7" s="74"/>
      <c r="B7" s="74"/>
      <c r="C7" s="74"/>
      <c r="D7" s="74"/>
      <c r="E7" s="74"/>
      <c r="F7" s="74"/>
      <c r="G7" s="95"/>
      <c r="H7" s="74"/>
      <c r="I7" s="74"/>
      <c r="J7" s="74"/>
      <c r="K7" s="74"/>
      <c r="L7" s="74"/>
      <c r="M7" s="74"/>
      <c r="N7" s="74"/>
    </row>
    <row r="8" spans="1:14">
      <c r="A8" s="74"/>
      <c r="B8" s="74"/>
      <c r="C8" s="74"/>
      <c r="D8" s="74"/>
      <c r="E8" s="74"/>
      <c r="F8" s="74"/>
      <c r="G8" s="95"/>
      <c r="H8" s="74"/>
      <c r="I8" s="74"/>
      <c r="J8" s="74"/>
      <c r="K8" s="74"/>
      <c r="L8" s="74"/>
      <c r="M8" s="74"/>
      <c r="N8" s="74"/>
    </row>
    <row r="9" spans="1:14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ht="20.25">
      <c r="A15" s="108" t="s">
        <v>132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spans="1:14" ht="20.25">
      <c r="A16" s="107" t="s">
        <v>129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ht="20.25">
      <c r="A17" s="107" t="s">
        <v>130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ht="20.25">
      <c r="A18" s="107" t="s">
        <v>131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4" ht="23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1:14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ht="18">
      <c r="A33" s="74"/>
      <c r="B33" s="74"/>
      <c r="C33" s="74"/>
      <c r="D33" s="74"/>
      <c r="E33" s="74"/>
      <c r="F33" s="93" t="s">
        <v>128</v>
      </c>
      <c r="G33" s="93"/>
      <c r="H33" s="93"/>
      <c r="I33" s="74"/>
      <c r="J33" s="74"/>
      <c r="K33" s="74"/>
      <c r="L33" s="74"/>
      <c r="M33" s="74"/>
      <c r="N33" s="74"/>
    </row>
  </sheetData>
  <mergeCells count="5">
    <mergeCell ref="A19:N19"/>
    <mergeCell ref="A16:N16"/>
    <mergeCell ref="A15:N15"/>
    <mergeCell ref="A17:N17"/>
    <mergeCell ref="A18:N18"/>
  </mergeCells>
  <pageMargins left="0.91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2"/>
  <sheetViews>
    <sheetView topLeftCell="A5" workbookViewId="0">
      <selection activeCell="E12" sqref="E12"/>
    </sheetView>
  </sheetViews>
  <sheetFormatPr defaultRowHeight="12.75"/>
  <cols>
    <col min="1" max="1" width="5.85546875" style="8" customWidth="1"/>
    <col min="2" max="2" width="27.5703125" style="8" customWidth="1"/>
    <col min="3" max="3" width="7.140625" style="8" customWidth="1"/>
    <col min="4" max="4" width="15.140625" style="8" customWidth="1"/>
    <col min="5" max="5" width="7.140625" style="8" customWidth="1"/>
    <col min="6" max="6" width="7.5703125" style="8" customWidth="1"/>
    <col min="7" max="7" width="7.7109375" style="8" customWidth="1"/>
    <col min="8" max="8" width="8" style="8" customWidth="1"/>
    <col min="9" max="9" width="7.42578125" style="8" customWidth="1"/>
    <col min="10" max="10" width="11.140625" style="8" customWidth="1"/>
    <col min="11" max="11" width="6.28515625" style="8" customWidth="1"/>
    <col min="12" max="12" width="5.28515625" style="8" customWidth="1"/>
    <col min="13" max="13" width="15.7109375" style="8" customWidth="1"/>
    <col min="14" max="14" width="6.42578125" style="8" customWidth="1"/>
    <col min="15" max="15" width="8.140625" style="8" customWidth="1"/>
    <col min="16" max="16" width="8" style="8" customWidth="1"/>
    <col min="17" max="16384" width="9.140625" style="8"/>
  </cols>
  <sheetData>
    <row r="1" spans="1:19">
      <c r="H1" s="15" t="str">
        <f>Жсв68кг!F1</f>
        <v>Общественно-государственное физкультурно-спортивное</v>
      </c>
    </row>
    <row r="2" spans="1:19">
      <c r="G2" s="10"/>
      <c r="H2" s="15" t="str">
        <f>Жсв68кг!F2</f>
        <v>объединение "Юность России"</v>
      </c>
    </row>
    <row r="3" spans="1:19">
      <c r="H3" s="15" t="str">
        <f>Жсв68кг!F3</f>
        <v>Волгоградское региональное отделение ОГФСО "Юность России"</v>
      </c>
    </row>
    <row r="4" spans="1:19">
      <c r="B4" s="35" t="str">
        <f>Жсв68кг!B4</f>
        <v>07.11.14-09.11.2014</v>
      </c>
      <c r="M4" s="36" t="s">
        <v>25</v>
      </c>
    </row>
    <row r="5" spans="1:19" ht="23.25">
      <c r="B5" s="35" t="str">
        <f>Жсв68кг!B5</f>
        <v>г. Волжский.  Ул. Сталинградская 6.</v>
      </c>
      <c r="H5" s="56" t="s">
        <v>15</v>
      </c>
      <c r="M5" s="8" t="s">
        <v>18</v>
      </c>
    </row>
    <row r="6" spans="1:19" ht="15">
      <c r="B6" s="89"/>
      <c r="C6" s="76"/>
      <c r="D6" s="75"/>
      <c r="H6" s="57" t="str">
        <f>Жсв68кг!F6</f>
        <v xml:space="preserve">Первенство ОГ ФСО </v>
      </c>
      <c r="I6" s="55"/>
      <c r="J6" s="54"/>
      <c r="M6" s="103"/>
      <c r="N6" s="75"/>
      <c r="O6" s="75"/>
    </row>
    <row r="7" spans="1:19" ht="15">
      <c r="B7" s="76"/>
      <c r="C7" s="76"/>
      <c r="D7" s="76"/>
      <c r="H7" s="57" t="str">
        <f>Жсв68кг!F7</f>
        <v xml:space="preserve">По гиревому спорту среди юношей и девушек </v>
      </c>
      <c r="I7" s="55"/>
      <c r="J7" s="55"/>
      <c r="K7" s="55"/>
      <c r="M7" s="76"/>
      <c r="N7" s="76"/>
      <c r="O7" s="76"/>
    </row>
    <row r="8" spans="1:19" ht="15.75">
      <c r="B8" s="38"/>
      <c r="C8" s="38"/>
      <c r="D8" s="38"/>
      <c r="H8" s="58" t="s">
        <v>30</v>
      </c>
      <c r="I8" s="55"/>
      <c r="J8" s="55"/>
      <c r="K8" s="55"/>
      <c r="M8" s="86"/>
      <c r="N8" s="86"/>
      <c r="O8" s="86"/>
    </row>
    <row r="10" spans="1:19" ht="13.5" thickBot="1">
      <c r="A10" s="24" t="s">
        <v>7</v>
      </c>
      <c r="B10" s="23" t="s">
        <v>0</v>
      </c>
      <c r="C10" s="23" t="s">
        <v>1</v>
      </c>
      <c r="D10" s="23" t="s">
        <v>2</v>
      </c>
      <c r="E10" s="53" t="s">
        <v>3</v>
      </c>
      <c r="F10" s="23" t="s">
        <v>4</v>
      </c>
      <c r="G10" s="23" t="s">
        <v>5</v>
      </c>
      <c r="H10" s="23" t="s">
        <v>8</v>
      </c>
      <c r="I10" s="23" t="s">
        <v>6</v>
      </c>
      <c r="J10" s="23" t="s">
        <v>9</v>
      </c>
      <c r="K10" s="23" t="s">
        <v>33</v>
      </c>
      <c r="L10" s="23" t="s">
        <v>12</v>
      </c>
      <c r="M10" s="23" t="s">
        <v>11</v>
      </c>
      <c r="Q10" s="35"/>
      <c r="R10" s="35"/>
    </row>
    <row r="11" spans="1:19" ht="25.5">
      <c r="A11" s="59">
        <f>RANK(J11,$J$11:$J$30,0)</f>
        <v>1</v>
      </c>
      <c r="B11" s="51" t="s">
        <v>117</v>
      </c>
      <c r="C11" s="50">
        <v>1996</v>
      </c>
      <c r="D11" s="51" t="s">
        <v>104</v>
      </c>
      <c r="E11" s="50">
        <v>1</v>
      </c>
      <c r="F11" s="50">
        <v>75.7</v>
      </c>
      <c r="G11" s="91">
        <v>132</v>
      </c>
      <c r="H11" s="61">
        <v>191</v>
      </c>
      <c r="I11" s="63">
        <f>H11/2</f>
        <v>95.5</v>
      </c>
      <c r="J11" s="65">
        <f t="shared" ref="J11:J16" si="0">G11+H11/2</f>
        <v>227.5</v>
      </c>
      <c r="K11" s="62"/>
      <c r="L11" s="66">
        <f>IF(A11=1,20,IF(A11=2,18,IF(A11=3,16,IF(A11=4,15,IF(A11=5,14,IF(A11=6,13,IF(A11=7,12,IF(A11=8,11,0))))))))</f>
        <v>20</v>
      </c>
      <c r="M11" s="51" t="s">
        <v>112</v>
      </c>
      <c r="Q11" s="35"/>
      <c r="R11" s="35"/>
      <c r="S11" s="35"/>
    </row>
    <row r="12" spans="1:19" ht="25.5">
      <c r="A12" s="64">
        <f>RANK(J12,$J$11:$J$30,0)</f>
        <v>2</v>
      </c>
      <c r="B12" s="51" t="s">
        <v>121</v>
      </c>
      <c r="C12" s="50">
        <v>1997</v>
      </c>
      <c r="D12" s="51" t="s">
        <v>120</v>
      </c>
      <c r="E12" s="50">
        <v>1</v>
      </c>
      <c r="F12" s="50">
        <v>78</v>
      </c>
      <c r="G12" s="92">
        <v>117</v>
      </c>
      <c r="H12" s="65">
        <v>204</v>
      </c>
      <c r="I12" s="63">
        <f>H12/2</f>
        <v>102</v>
      </c>
      <c r="J12" s="65">
        <f t="shared" si="0"/>
        <v>219</v>
      </c>
      <c r="K12" s="62"/>
      <c r="L12" s="66">
        <f>IF(A12=1,20,IF(A12=2,18,IF(A12=3,16,IF(A12=4,15,IF(A12=5,14,IF(A12=6,13,IF(A12=7,12,IF(A12=8,11,0))))))))</f>
        <v>18</v>
      </c>
      <c r="M12" s="51" t="s">
        <v>122</v>
      </c>
      <c r="Q12" s="35"/>
      <c r="R12" s="35"/>
      <c r="S12" s="35"/>
    </row>
    <row r="13" spans="1:19" ht="25.5">
      <c r="A13" s="64">
        <f>RANK(J13,$J$11:$J$30,0)</f>
        <v>3</v>
      </c>
      <c r="B13" s="51" t="s">
        <v>96</v>
      </c>
      <c r="C13" s="50">
        <v>1996</v>
      </c>
      <c r="D13" s="51" t="s">
        <v>88</v>
      </c>
      <c r="E13" s="50">
        <v>2</v>
      </c>
      <c r="F13" s="50">
        <v>76.400000000000006</v>
      </c>
      <c r="G13" s="92">
        <v>80</v>
      </c>
      <c r="H13" s="65">
        <v>130</v>
      </c>
      <c r="I13" s="63">
        <f>H13/2</f>
        <v>65</v>
      </c>
      <c r="J13" s="65">
        <f t="shared" si="0"/>
        <v>145</v>
      </c>
      <c r="K13" s="62"/>
      <c r="L13" s="66">
        <f>IF(A13=1,20,IF(A13=2,18,IF(A13=3,16,IF(A13=4,15,IF(A13=5,14,IF(A13=6,13,IF(A13=7,12,IF(A13=8,11,0))))))))</f>
        <v>16</v>
      </c>
      <c r="M13" s="51" t="s">
        <v>95</v>
      </c>
      <c r="Q13" s="35"/>
      <c r="R13" s="35"/>
      <c r="S13" s="35"/>
    </row>
    <row r="14" spans="1:19" ht="25.5">
      <c r="A14" s="64">
        <f>RANK(J14,$J$11:$J$30,0)</f>
        <v>4</v>
      </c>
      <c r="B14" s="50" t="s">
        <v>75</v>
      </c>
      <c r="C14" s="50">
        <v>1996</v>
      </c>
      <c r="D14" s="50" t="s">
        <v>71</v>
      </c>
      <c r="E14" s="50"/>
      <c r="F14" s="50">
        <v>74.3</v>
      </c>
      <c r="G14" s="92">
        <v>18</v>
      </c>
      <c r="H14" s="65">
        <v>56</v>
      </c>
      <c r="I14" s="63">
        <f>H14/2</f>
        <v>28</v>
      </c>
      <c r="J14" s="65">
        <f t="shared" si="0"/>
        <v>46</v>
      </c>
      <c r="K14" s="62"/>
      <c r="L14" s="66">
        <f>IF(A14=1,20,IF(A14=2,18,IF(A14=3,16,IF(A14=4,15,IF(A14=5,14,IF(A14=6,13,IF(A14=7,12,IF(A14=8,11,0))))))))</f>
        <v>15</v>
      </c>
      <c r="M14" s="104" t="s">
        <v>139</v>
      </c>
      <c r="Q14" s="35"/>
      <c r="R14" s="35"/>
      <c r="S14" s="35"/>
    </row>
    <row r="15" spans="1:19" hidden="1">
      <c r="A15" s="64">
        <f t="shared" ref="A15:A30" si="1">RANK(J15,$J$11:$J$30,0)</f>
        <v>5</v>
      </c>
      <c r="B15" s="49"/>
      <c r="C15" s="49"/>
      <c r="D15" s="49"/>
      <c r="E15" s="90"/>
      <c r="F15" s="49"/>
      <c r="G15" s="92"/>
      <c r="H15" s="65"/>
      <c r="I15" s="63">
        <f t="shared" ref="I15:I30" si="2">H15/2</f>
        <v>0</v>
      </c>
      <c r="J15" s="65">
        <f t="shared" si="0"/>
        <v>0</v>
      </c>
      <c r="K15" s="62"/>
      <c r="L15" s="66">
        <f t="shared" ref="L15:L30" si="3">IF(A15=1,20,IF(A15=2,18,IF(A15=3,16,IF(A15=4,15,IF(A15=5,14,IF(A15=6,13,IF(A15=7,12,IF(A15=8,11,0))))))))</f>
        <v>14</v>
      </c>
      <c r="M15" s="51"/>
      <c r="Q15" s="35"/>
      <c r="R15" s="35"/>
      <c r="S15" s="35"/>
    </row>
    <row r="16" spans="1:19" hidden="1">
      <c r="A16" s="64">
        <f t="shared" si="1"/>
        <v>5</v>
      </c>
      <c r="B16" s="49"/>
      <c r="C16" s="49"/>
      <c r="D16" s="49"/>
      <c r="E16" s="90"/>
      <c r="F16" s="49"/>
      <c r="G16" s="92"/>
      <c r="H16" s="65"/>
      <c r="I16" s="63">
        <f t="shared" si="2"/>
        <v>0</v>
      </c>
      <c r="J16" s="65">
        <f t="shared" si="0"/>
        <v>0</v>
      </c>
      <c r="K16" s="62"/>
      <c r="L16" s="66">
        <f t="shared" si="3"/>
        <v>14</v>
      </c>
      <c r="M16" s="51"/>
      <c r="Q16" s="35"/>
      <c r="R16" s="35"/>
      <c r="S16" s="35"/>
    </row>
    <row r="17" spans="1:19" hidden="1">
      <c r="A17" s="64">
        <f t="shared" si="1"/>
        <v>5</v>
      </c>
      <c r="B17" s="49"/>
      <c r="C17" s="49"/>
      <c r="D17" s="49"/>
      <c r="E17" s="90"/>
      <c r="F17" s="49"/>
      <c r="G17" s="92"/>
      <c r="H17" s="65"/>
      <c r="I17" s="63">
        <f t="shared" si="2"/>
        <v>0</v>
      </c>
      <c r="J17" s="65">
        <f>G17+H17</f>
        <v>0</v>
      </c>
      <c r="K17" s="62"/>
      <c r="L17" s="66">
        <f t="shared" si="3"/>
        <v>14</v>
      </c>
      <c r="M17" s="51"/>
      <c r="Q17" s="35"/>
      <c r="R17" s="35"/>
      <c r="S17" s="35"/>
    </row>
    <row r="18" spans="1:19" hidden="1">
      <c r="A18" s="64">
        <f t="shared" si="1"/>
        <v>5</v>
      </c>
      <c r="B18" s="49"/>
      <c r="C18" s="49"/>
      <c r="D18" s="49"/>
      <c r="E18" s="90"/>
      <c r="F18" s="49"/>
      <c r="G18" s="92"/>
      <c r="H18" s="65"/>
      <c r="I18" s="63">
        <f t="shared" si="2"/>
        <v>0</v>
      </c>
      <c r="J18" s="65">
        <f t="shared" ref="J18:J30" si="4">G18+H18/2</f>
        <v>0</v>
      </c>
      <c r="K18" s="62"/>
      <c r="L18" s="66">
        <f t="shared" si="3"/>
        <v>14</v>
      </c>
      <c r="M18" s="51"/>
      <c r="Q18" s="35"/>
      <c r="R18" s="35"/>
      <c r="S18" s="35"/>
    </row>
    <row r="19" spans="1:19" hidden="1">
      <c r="A19" s="64">
        <f t="shared" si="1"/>
        <v>5</v>
      </c>
      <c r="B19" s="49"/>
      <c r="C19" s="49"/>
      <c r="D19" s="49"/>
      <c r="E19" s="90"/>
      <c r="F19" s="49"/>
      <c r="G19" s="92"/>
      <c r="H19" s="65"/>
      <c r="I19" s="63">
        <f t="shared" si="2"/>
        <v>0</v>
      </c>
      <c r="J19" s="65">
        <f t="shared" si="4"/>
        <v>0</v>
      </c>
      <c r="K19" s="62"/>
      <c r="L19" s="66">
        <f t="shared" si="3"/>
        <v>14</v>
      </c>
      <c r="M19" s="51"/>
      <c r="Q19" s="35"/>
      <c r="R19" s="35"/>
      <c r="S19" s="35"/>
    </row>
    <row r="20" spans="1:19" hidden="1">
      <c r="A20" s="64">
        <f t="shared" si="1"/>
        <v>5</v>
      </c>
      <c r="B20" s="49"/>
      <c r="C20" s="49"/>
      <c r="D20" s="49"/>
      <c r="E20" s="49"/>
      <c r="F20" s="49"/>
      <c r="G20" s="92"/>
      <c r="H20" s="65"/>
      <c r="I20" s="63">
        <f t="shared" si="2"/>
        <v>0</v>
      </c>
      <c r="J20" s="65">
        <f t="shared" si="4"/>
        <v>0</v>
      </c>
      <c r="K20" s="62"/>
      <c r="L20" s="66">
        <f t="shared" si="3"/>
        <v>14</v>
      </c>
      <c r="M20" s="49"/>
      <c r="Q20" s="35"/>
      <c r="R20" s="35"/>
      <c r="S20" s="35"/>
    </row>
    <row r="21" spans="1:19" hidden="1">
      <c r="A21" s="64">
        <f t="shared" si="1"/>
        <v>5</v>
      </c>
      <c r="B21" s="49"/>
      <c r="C21" s="49"/>
      <c r="D21" s="49"/>
      <c r="E21" s="49"/>
      <c r="F21" s="49"/>
      <c r="G21" s="92"/>
      <c r="H21" s="65"/>
      <c r="I21" s="63">
        <f t="shared" si="2"/>
        <v>0</v>
      </c>
      <c r="J21" s="65">
        <f t="shared" si="4"/>
        <v>0</v>
      </c>
      <c r="K21" s="62"/>
      <c r="L21" s="66">
        <f t="shared" si="3"/>
        <v>14</v>
      </c>
      <c r="M21" s="48"/>
      <c r="Q21" s="35"/>
      <c r="R21" s="35"/>
      <c r="S21" s="35"/>
    </row>
    <row r="22" spans="1:19" hidden="1">
      <c r="A22" s="64">
        <f t="shared" si="1"/>
        <v>5</v>
      </c>
      <c r="B22" s="48"/>
      <c r="C22" s="48"/>
      <c r="D22" s="48"/>
      <c r="E22" s="48"/>
      <c r="F22" s="48"/>
      <c r="G22" s="65"/>
      <c r="H22" s="65"/>
      <c r="I22" s="63">
        <f t="shared" si="2"/>
        <v>0</v>
      </c>
      <c r="J22" s="65">
        <f t="shared" si="4"/>
        <v>0</v>
      </c>
      <c r="K22" s="62"/>
      <c r="L22" s="66">
        <f t="shared" si="3"/>
        <v>14</v>
      </c>
      <c r="M22" s="48"/>
      <c r="Q22" s="35"/>
      <c r="R22" s="35"/>
      <c r="S22" s="35"/>
    </row>
    <row r="23" spans="1:19" hidden="1">
      <c r="A23" s="64">
        <f t="shared" si="1"/>
        <v>5</v>
      </c>
      <c r="B23" s="48"/>
      <c r="C23" s="48"/>
      <c r="D23" s="48"/>
      <c r="E23" s="48"/>
      <c r="F23" s="48"/>
      <c r="G23" s="65"/>
      <c r="H23" s="65"/>
      <c r="I23" s="63">
        <f t="shared" si="2"/>
        <v>0</v>
      </c>
      <c r="J23" s="65">
        <f t="shared" si="4"/>
        <v>0</v>
      </c>
      <c r="K23" s="62"/>
      <c r="L23" s="66">
        <f t="shared" si="3"/>
        <v>14</v>
      </c>
      <c r="M23" s="48"/>
      <c r="Q23" s="35"/>
      <c r="R23" s="35"/>
      <c r="S23" s="35"/>
    </row>
    <row r="24" spans="1:19" hidden="1">
      <c r="A24" s="64">
        <f t="shared" si="1"/>
        <v>5</v>
      </c>
      <c r="B24" s="48"/>
      <c r="C24" s="48"/>
      <c r="D24" s="48"/>
      <c r="E24" s="48"/>
      <c r="F24" s="48"/>
      <c r="G24" s="65"/>
      <c r="H24" s="65"/>
      <c r="I24" s="63">
        <f t="shared" si="2"/>
        <v>0</v>
      </c>
      <c r="J24" s="65">
        <f t="shared" si="4"/>
        <v>0</v>
      </c>
      <c r="K24" s="62"/>
      <c r="L24" s="66">
        <f t="shared" si="3"/>
        <v>14</v>
      </c>
      <c r="M24" s="48"/>
      <c r="Q24" s="35"/>
      <c r="R24" s="35"/>
      <c r="S24" s="35"/>
    </row>
    <row r="25" spans="1:19" hidden="1">
      <c r="A25" s="64">
        <f t="shared" si="1"/>
        <v>5</v>
      </c>
      <c r="B25" s="48"/>
      <c r="C25" s="48"/>
      <c r="D25" s="48"/>
      <c r="E25" s="48"/>
      <c r="F25" s="48"/>
      <c r="G25" s="65"/>
      <c r="H25" s="65"/>
      <c r="I25" s="63">
        <f t="shared" si="2"/>
        <v>0</v>
      </c>
      <c r="J25" s="65">
        <f t="shared" si="4"/>
        <v>0</v>
      </c>
      <c r="K25" s="62"/>
      <c r="L25" s="66">
        <f t="shared" si="3"/>
        <v>14</v>
      </c>
      <c r="M25" s="48"/>
      <c r="Q25" s="35"/>
      <c r="R25" s="35"/>
      <c r="S25" s="35"/>
    </row>
    <row r="26" spans="1:19" hidden="1">
      <c r="A26" s="64">
        <f t="shared" si="1"/>
        <v>5</v>
      </c>
      <c r="B26" s="48"/>
      <c r="C26" s="48"/>
      <c r="D26" s="48"/>
      <c r="E26" s="48"/>
      <c r="F26" s="48"/>
      <c r="G26" s="65"/>
      <c r="H26" s="65"/>
      <c r="I26" s="63">
        <f t="shared" si="2"/>
        <v>0</v>
      </c>
      <c r="J26" s="65">
        <f t="shared" si="4"/>
        <v>0</v>
      </c>
      <c r="K26" s="62"/>
      <c r="L26" s="66">
        <f t="shared" si="3"/>
        <v>14</v>
      </c>
      <c r="M26" s="48"/>
      <c r="Q26" s="35"/>
      <c r="R26" s="35"/>
      <c r="S26" s="35"/>
    </row>
    <row r="27" spans="1:19" hidden="1">
      <c r="A27" s="64">
        <f t="shared" si="1"/>
        <v>5</v>
      </c>
      <c r="B27" s="67"/>
      <c r="C27" s="68"/>
      <c r="D27" s="67"/>
      <c r="E27" s="68"/>
      <c r="F27" s="68"/>
      <c r="G27" s="65"/>
      <c r="H27" s="65"/>
      <c r="I27" s="63">
        <f t="shared" si="2"/>
        <v>0</v>
      </c>
      <c r="J27" s="65">
        <f t="shared" si="4"/>
        <v>0</v>
      </c>
      <c r="K27" s="62"/>
      <c r="L27" s="66">
        <f t="shared" si="3"/>
        <v>14</v>
      </c>
      <c r="M27" s="67"/>
      <c r="Q27" s="35"/>
      <c r="R27" s="35"/>
      <c r="S27" s="35"/>
    </row>
    <row r="28" spans="1:19" hidden="1">
      <c r="A28" s="64">
        <f t="shared" si="1"/>
        <v>5</v>
      </c>
      <c r="B28" s="67"/>
      <c r="C28" s="68"/>
      <c r="D28" s="67"/>
      <c r="E28" s="68"/>
      <c r="F28" s="68"/>
      <c r="G28" s="65"/>
      <c r="H28" s="65"/>
      <c r="I28" s="63">
        <f t="shared" si="2"/>
        <v>0</v>
      </c>
      <c r="J28" s="65">
        <f t="shared" si="4"/>
        <v>0</v>
      </c>
      <c r="K28" s="62"/>
      <c r="L28" s="66">
        <f t="shared" si="3"/>
        <v>14</v>
      </c>
      <c r="M28" s="67"/>
      <c r="Q28" s="35"/>
      <c r="R28" s="35"/>
      <c r="S28" s="35"/>
    </row>
    <row r="29" spans="1:19" hidden="1">
      <c r="A29" s="64">
        <f t="shared" si="1"/>
        <v>5</v>
      </c>
      <c r="B29" s="67"/>
      <c r="C29" s="68"/>
      <c r="D29" s="67"/>
      <c r="E29" s="68"/>
      <c r="F29" s="68"/>
      <c r="G29" s="65"/>
      <c r="H29" s="65"/>
      <c r="I29" s="63">
        <f t="shared" si="2"/>
        <v>0</v>
      </c>
      <c r="J29" s="65">
        <f t="shared" si="4"/>
        <v>0</v>
      </c>
      <c r="K29" s="62"/>
      <c r="L29" s="66">
        <f t="shared" si="3"/>
        <v>14</v>
      </c>
      <c r="M29" s="67"/>
      <c r="Q29" s="35"/>
      <c r="R29" s="35"/>
      <c r="S29" s="35"/>
    </row>
    <row r="30" spans="1:19" hidden="1">
      <c r="A30" s="69">
        <f t="shared" si="1"/>
        <v>5</v>
      </c>
      <c r="B30" s="70"/>
      <c r="C30" s="71"/>
      <c r="D30" s="70"/>
      <c r="E30" s="71"/>
      <c r="F30" s="71"/>
      <c r="G30" s="72"/>
      <c r="H30" s="72"/>
      <c r="I30" s="63">
        <f t="shared" si="2"/>
        <v>0</v>
      </c>
      <c r="J30" s="72">
        <f t="shared" si="4"/>
        <v>0</v>
      </c>
      <c r="K30" s="71"/>
      <c r="L30" s="73">
        <f t="shared" si="3"/>
        <v>14</v>
      </c>
      <c r="M30" s="70"/>
      <c r="Q30" s="35"/>
      <c r="R30" s="35"/>
      <c r="S30" s="35"/>
    </row>
    <row r="32" spans="1:19">
      <c r="B32" s="8" t="s">
        <v>16</v>
      </c>
      <c r="D32" s="8" t="str">
        <f>Ждо58кг!D35</f>
        <v>Быков В.В.</v>
      </c>
      <c r="I32" s="8" t="str">
        <f>Ждо58кг!G35</f>
        <v>Главный секретарь</v>
      </c>
      <c r="M32" s="8" t="str">
        <f>Ждо58кг!J35</f>
        <v>Исрапилов Ш.К.</v>
      </c>
    </row>
  </sheetData>
  <phoneticPr fontId="0" type="noConversion"/>
  <pageMargins left="0.25" right="0.25" top="0.75" bottom="0.75" header="0.3" footer="0.3"/>
  <pageSetup paperSize="9" orientation="landscape" horizontalDpi="4294967293" verticalDpi="0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S38"/>
  <sheetViews>
    <sheetView topLeftCell="A7" workbookViewId="0">
      <selection activeCell="J15" sqref="J15"/>
    </sheetView>
  </sheetViews>
  <sheetFormatPr defaultRowHeight="12.75"/>
  <cols>
    <col min="1" max="1" width="3.85546875" style="8" customWidth="1"/>
    <col min="2" max="2" width="24.5703125" style="8" customWidth="1"/>
    <col min="3" max="3" width="7.140625" style="8" customWidth="1"/>
    <col min="4" max="4" width="18.7109375" style="8" customWidth="1"/>
    <col min="5" max="5" width="5.7109375" style="8" customWidth="1"/>
    <col min="6" max="6" width="6.42578125" style="8" customWidth="1"/>
    <col min="7" max="7" width="7.7109375" style="8" customWidth="1"/>
    <col min="8" max="8" width="7.42578125" style="8" customWidth="1"/>
    <col min="9" max="9" width="5.28515625" style="8" customWidth="1"/>
    <col min="10" max="10" width="8.140625" style="8" customWidth="1"/>
    <col min="11" max="11" width="6.28515625" style="8" customWidth="1"/>
    <col min="12" max="12" width="5.28515625" style="8" customWidth="1"/>
    <col min="13" max="13" width="15.7109375" style="8" customWidth="1"/>
    <col min="14" max="15" width="5.85546875" style="8" customWidth="1"/>
    <col min="16" max="16" width="5.7109375" style="8" customWidth="1"/>
    <col min="17" max="16384" width="9.140625" style="8"/>
  </cols>
  <sheetData>
    <row r="1" spans="1:19">
      <c r="H1" s="15" t="str">
        <f>Жсв68кг!F1</f>
        <v>Общественно-государственное физкультурно-спортивное</v>
      </c>
    </row>
    <row r="2" spans="1:19">
      <c r="G2" s="10"/>
      <c r="H2" s="15" t="str">
        <f>Жсв68кг!F2</f>
        <v>объединение "Юность России"</v>
      </c>
    </row>
    <row r="3" spans="1:19">
      <c r="H3" s="15" t="str">
        <f>Жсв68кг!F3</f>
        <v>Волгоградское региональное отделение ОГФСО "Юность России"</v>
      </c>
    </row>
    <row r="4" spans="1:19">
      <c r="B4" s="35" t="str">
        <f>Жсв68кг!B4</f>
        <v>07.11.14-09.11.2014</v>
      </c>
      <c r="M4" s="36" t="s">
        <v>25</v>
      </c>
    </row>
    <row r="5" spans="1:19" ht="23.25">
      <c r="B5" s="35" t="str">
        <f>Жсв68кг!B5</f>
        <v>г. Волжский.  Ул. Сталинградская 6.</v>
      </c>
      <c r="H5" s="56" t="s">
        <v>15</v>
      </c>
      <c r="M5" s="8" t="s">
        <v>18</v>
      </c>
    </row>
    <row r="6" spans="1:19" ht="15">
      <c r="B6" s="89"/>
      <c r="C6" s="76"/>
      <c r="D6" s="75"/>
      <c r="H6" s="57" t="str">
        <f>Жсв68кг!F6</f>
        <v xml:space="preserve">Первенство ОГ ФСО </v>
      </c>
      <c r="I6" s="55"/>
      <c r="J6" s="54"/>
      <c r="M6" s="103"/>
      <c r="N6" s="75"/>
      <c r="O6" s="75"/>
    </row>
    <row r="7" spans="1:19" ht="15">
      <c r="B7" s="76"/>
      <c r="C7" s="76"/>
      <c r="D7" s="76"/>
      <c r="H7" s="57" t="str">
        <f>Жсв68кг!F7</f>
        <v xml:space="preserve">По гиревому спорту среди юношей и девушек </v>
      </c>
      <c r="I7" s="55"/>
      <c r="J7" s="55"/>
      <c r="K7" s="55"/>
      <c r="M7" s="76"/>
      <c r="N7" s="76"/>
      <c r="O7" s="76"/>
    </row>
    <row r="8" spans="1:19" ht="15.75">
      <c r="B8" s="38"/>
      <c r="C8" s="38"/>
      <c r="D8" s="38"/>
      <c r="H8" s="58" t="s">
        <v>31</v>
      </c>
      <c r="I8" s="55"/>
      <c r="J8" s="55"/>
      <c r="K8" s="55"/>
      <c r="M8" s="86"/>
      <c r="N8" s="86"/>
      <c r="O8" s="86"/>
    </row>
    <row r="10" spans="1:19" ht="13.5" thickBot="1">
      <c r="A10" s="24" t="s">
        <v>7</v>
      </c>
      <c r="B10" s="23" t="s">
        <v>0</v>
      </c>
      <c r="C10" s="23" t="s">
        <v>1</v>
      </c>
      <c r="D10" s="23" t="s">
        <v>2</v>
      </c>
      <c r="E10" s="53" t="s">
        <v>3</v>
      </c>
      <c r="F10" s="23" t="s">
        <v>4</v>
      </c>
      <c r="G10" s="23" t="s">
        <v>5</v>
      </c>
      <c r="H10" s="23" t="s">
        <v>8</v>
      </c>
      <c r="I10" s="23" t="s">
        <v>6</v>
      </c>
      <c r="J10" s="23" t="s">
        <v>9</v>
      </c>
      <c r="K10" s="23" t="s">
        <v>33</v>
      </c>
      <c r="L10" s="23" t="s">
        <v>12</v>
      </c>
      <c r="M10" s="23" t="s">
        <v>11</v>
      </c>
      <c r="Q10" s="35"/>
      <c r="R10" s="35"/>
    </row>
    <row r="11" spans="1:19" ht="25.5">
      <c r="A11" s="59">
        <f>RANK(J11,$J$11:$J$36,0)</f>
        <v>1</v>
      </c>
      <c r="B11" s="51" t="s">
        <v>102</v>
      </c>
      <c r="C11" s="50">
        <v>1997</v>
      </c>
      <c r="D11" s="51" t="s">
        <v>88</v>
      </c>
      <c r="E11" s="50">
        <v>3</v>
      </c>
      <c r="F11" s="50">
        <v>82.9</v>
      </c>
      <c r="G11" s="91">
        <v>72</v>
      </c>
      <c r="H11" s="61">
        <v>154</v>
      </c>
      <c r="I11" s="63">
        <f>H11/2</f>
        <v>77</v>
      </c>
      <c r="J11" s="61">
        <f t="shared" ref="J11:J36" si="0">G11+H11/2</f>
        <v>149</v>
      </c>
      <c r="K11" s="62"/>
      <c r="L11" s="63">
        <f>IF(A11=1,20,IF(A11=2,18,IF(A11=3,16,IF(A11=4,15,IF(A11=5,14,IF(A11=6,13,IF(A11=7,12,IF(A11=8,11,0))))))))</f>
        <v>20</v>
      </c>
      <c r="M11" s="51" t="s">
        <v>55</v>
      </c>
      <c r="Q11" s="35"/>
      <c r="R11" s="35"/>
      <c r="S11" s="35"/>
    </row>
    <row r="12" spans="1:19" ht="25.5">
      <c r="A12" s="64">
        <f>RANK(J12,$J$11:$J$36,0)</f>
        <v>2</v>
      </c>
      <c r="B12" s="50" t="s">
        <v>67</v>
      </c>
      <c r="C12" s="50">
        <v>1998</v>
      </c>
      <c r="D12" s="50" t="s">
        <v>64</v>
      </c>
      <c r="E12" s="50">
        <v>2</v>
      </c>
      <c r="F12" s="50">
        <v>82.5</v>
      </c>
      <c r="G12" s="92">
        <v>92</v>
      </c>
      <c r="H12" s="65">
        <v>104</v>
      </c>
      <c r="I12" s="63">
        <f>H12/2</f>
        <v>52</v>
      </c>
      <c r="J12" s="65">
        <f t="shared" si="0"/>
        <v>144</v>
      </c>
      <c r="K12" s="62"/>
      <c r="L12" s="66">
        <f>IF(A12=1,20,IF(A12=2,18,IF(A12=3,16,IF(A12=4,15,IF(A12=5,14,IF(A12=6,13,IF(A12=7,12,IF(A12=8,11,0))))))))</f>
        <v>18</v>
      </c>
      <c r="M12" s="50" t="s">
        <v>54</v>
      </c>
      <c r="Q12" s="35"/>
      <c r="R12" s="35"/>
      <c r="S12" s="35"/>
    </row>
    <row r="13" spans="1:19" ht="25.5">
      <c r="A13" s="64">
        <f>RANK(J13,$J$11:$J$36,0)</f>
        <v>3</v>
      </c>
      <c r="B13" s="51" t="s">
        <v>68</v>
      </c>
      <c r="C13" s="50">
        <v>1997</v>
      </c>
      <c r="D13" s="50" t="s">
        <v>64</v>
      </c>
      <c r="E13" s="50">
        <v>1</v>
      </c>
      <c r="F13" s="50">
        <v>79.5</v>
      </c>
      <c r="G13" s="92">
        <v>80</v>
      </c>
      <c r="H13" s="65">
        <v>110</v>
      </c>
      <c r="I13" s="63">
        <f>H13/2</f>
        <v>55</v>
      </c>
      <c r="J13" s="65">
        <f t="shared" si="0"/>
        <v>135</v>
      </c>
      <c r="K13" s="62"/>
      <c r="L13" s="66">
        <f>IF(A13=1,20,IF(A13=2,18,IF(A13=3,16,IF(A13=4,15,IF(A13=5,14,IF(A13=6,13,IF(A13=7,12,IF(A13=8,11,0))))))))</f>
        <v>16</v>
      </c>
      <c r="M13" s="50" t="s">
        <v>69</v>
      </c>
      <c r="Q13" s="35"/>
      <c r="R13" s="35"/>
      <c r="S13" s="35"/>
    </row>
    <row r="14" spans="1:19" ht="25.5">
      <c r="A14" s="64">
        <f>RANK(J14,$J$11:$J$36,0)</f>
        <v>4</v>
      </c>
      <c r="B14" s="51" t="s">
        <v>85</v>
      </c>
      <c r="C14" s="50">
        <v>1997</v>
      </c>
      <c r="D14" s="51" t="s">
        <v>86</v>
      </c>
      <c r="E14" s="50">
        <v>2</v>
      </c>
      <c r="F14" s="50">
        <v>82.5</v>
      </c>
      <c r="G14" s="92">
        <v>70</v>
      </c>
      <c r="H14" s="65">
        <v>87</v>
      </c>
      <c r="I14" s="63">
        <f>H14/2</f>
        <v>43.5</v>
      </c>
      <c r="J14" s="65">
        <f t="shared" si="0"/>
        <v>113.5</v>
      </c>
      <c r="K14" s="62"/>
      <c r="L14" s="66">
        <f>IF(A14=1,20,IF(A14=2,18,IF(A14=3,16,IF(A14=4,15,IF(A14=5,14,IF(A14=6,13,IF(A14=7,12,IF(A14=8,11,0))))))))</f>
        <v>15</v>
      </c>
      <c r="M14" s="51" t="s">
        <v>87</v>
      </c>
      <c r="Q14" s="35"/>
      <c r="R14" s="35"/>
      <c r="S14" s="35"/>
    </row>
    <row r="15" spans="1:19" ht="25.5">
      <c r="A15" s="64">
        <f>RANK(J15,$J$11:$J$36,0)</f>
        <v>5</v>
      </c>
      <c r="B15" s="50" t="s">
        <v>81</v>
      </c>
      <c r="C15" s="50">
        <v>1996</v>
      </c>
      <c r="D15" s="50" t="s">
        <v>71</v>
      </c>
      <c r="E15" s="50"/>
      <c r="F15" s="50">
        <v>79.5</v>
      </c>
      <c r="G15" s="92">
        <v>49</v>
      </c>
      <c r="H15" s="65">
        <v>60</v>
      </c>
      <c r="I15" s="63">
        <f>H15/2</f>
        <v>30</v>
      </c>
      <c r="J15" s="65">
        <f t="shared" si="0"/>
        <v>79</v>
      </c>
      <c r="K15" s="62"/>
      <c r="L15" s="66">
        <f>IF(A15=1,20,IF(A15=2,18,IF(A15=3,16,IF(A15=4,15,IF(A15=5,14,IF(A15=6,13,IF(A15=7,12,IF(A15=8,11,0))))))))</f>
        <v>14</v>
      </c>
      <c r="M15" s="104" t="s">
        <v>139</v>
      </c>
      <c r="Q15" s="35"/>
      <c r="R15" s="35"/>
      <c r="S15" s="35"/>
    </row>
    <row r="16" spans="1:19" hidden="1">
      <c r="A16" s="64">
        <f t="shared" ref="A16:A36" si="1">RANK(J16,$J$11:$J$36,0)</f>
        <v>6</v>
      </c>
      <c r="B16" s="49"/>
      <c r="C16" s="49"/>
      <c r="D16" s="49"/>
      <c r="E16" s="90"/>
      <c r="F16" s="49"/>
      <c r="G16" s="92"/>
      <c r="H16" s="65"/>
      <c r="I16" s="63">
        <f t="shared" ref="I16:I36" si="2">H16/2</f>
        <v>0</v>
      </c>
      <c r="J16" s="65">
        <f t="shared" si="0"/>
        <v>0</v>
      </c>
      <c r="K16" s="62"/>
      <c r="L16" s="66">
        <f t="shared" ref="L16:L36" si="3">IF(A16=1,20,IF(A16=2,18,IF(A16=3,16,IF(A16=4,15,IF(A16=5,14,IF(A16=6,13,IF(A16=7,12,IF(A16=8,11,0))))))))</f>
        <v>13</v>
      </c>
      <c r="M16" s="51"/>
      <c r="Q16" s="35"/>
      <c r="R16" s="35"/>
      <c r="S16" s="35"/>
    </row>
    <row r="17" spans="1:19" hidden="1">
      <c r="A17" s="64">
        <f t="shared" si="1"/>
        <v>6</v>
      </c>
      <c r="B17" s="49"/>
      <c r="C17" s="49"/>
      <c r="D17" s="49"/>
      <c r="E17" s="90"/>
      <c r="F17" s="49"/>
      <c r="G17" s="92"/>
      <c r="H17" s="65"/>
      <c r="I17" s="63">
        <f t="shared" si="2"/>
        <v>0</v>
      </c>
      <c r="J17" s="65">
        <f t="shared" si="0"/>
        <v>0</v>
      </c>
      <c r="K17" s="62"/>
      <c r="L17" s="66">
        <f t="shared" si="3"/>
        <v>13</v>
      </c>
      <c r="M17" s="51"/>
      <c r="Q17" s="35"/>
      <c r="R17" s="35"/>
      <c r="S17" s="35"/>
    </row>
    <row r="18" spans="1:19" hidden="1">
      <c r="A18" s="64">
        <f t="shared" si="1"/>
        <v>6</v>
      </c>
      <c r="B18" s="49"/>
      <c r="C18" s="49"/>
      <c r="D18" s="49"/>
      <c r="E18" s="49"/>
      <c r="F18" s="49"/>
      <c r="G18" s="92"/>
      <c r="H18" s="65"/>
      <c r="I18" s="63">
        <f t="shared" si="2"/>
        <v>0</v>
      </c>
      <c r="J18" s="65">
        <f t="shared" si="0"/>
        <v>0</v>
      </c>
      <c r="K18" s="62"/>
      <c r="L18" s="66">
        <f t="shared" si="3"/>
        <v>13</v>
      </c>
      <c r="M18" s="48"/>
      <c r="Q18" s="35"/>
      <c r="R18" s="35"/>
      <c r="S18" s="35"/>
    </row>
    <row r="19" spans="1:19" hidden="1">
      <c r="A19" s="64">
        <f t="shared" si="1"/>
        <v>6</v>
      </c>
      <c r="B19" s="49"/>
      <c r="C19" s="49"/>
      <c r="D19" s="49"/>
      <c r="E19" s="49"/>
      <c r="F19" s="49"/>
      <c r="G19" s="92"/>
      <c r="H19" s="65"/>
      <c r="I19" s="63">
        <f t="shared" si="2"/>
        <v>0</v>
      </c>
      <c r="J19" s="65">
        <f t="shared" si="0"/>
        <v>0</v>
      </c>
      <c r="K19" s="62"/>
      <c r="L19" s="66">
        <f t="shared" si="3"/>
        <v>13</v>
      </c>
      <c r="M19" s="48"/>
      <c r="Q19" s="35"/>
      <c r="R19" s="35"/>
      <c r="S19" s="35"/>
    </row>
    <row r="20" spans="1:19" hidden="1">
      <c r="A20" s="64">
        <f t="shared" si="1"/>
        <v>6</v>
      </c>
      <c r="B20" s="48"/>
      <c r="C20" s="48"/>
      <c r="D20" s="48"/>
      <c r="E20" s="48"/>
      <c r="F20" s="48"/>
      <c r="G20" s="65"/>
      <c r="H20" s="65"/>
      <c r="I20" s="63">
        <f t="shared" si="2"/>
        <v>0</v>
      </c>
      <c r="J20" s="65">
        <f t="shared" si="0"/>
        <v>0</v>
      </c>
      <c r="K20" s="62"/>
      <c r="L20" s="66">
        <f t="shared" si="3"/>
        <v>13</v>
      </c>
      <c r="M20" s="48"/>
      <c r="Q20" s="35"/>
      <c r="R20" s="35"/>
      <c r="S20" s="35"/>
    </row>
    <row r="21" spans="1:19" hidden="1">
      <c r="A21" s="64">
        <f t="shared" si="1"/>
        <v>6</v>
      </c>
      <c r="B21" s="48"/>
      <c r="C21" s="48"/>
      <c r="D21" s="48"/>
      <c r="E21" s="48"/>
      <c r="F21" s="48"/>
      <c r="G21" s="65"/>
      <c r="H21" s="65"/>
      <c r="I21" s="63">
        <f t="shared" si="2"/>
        <v>0</v>
      </c>
      <c r="J21" s="65">
        <f t="shared" si="0"/>
        <v>0</v>
      </c>
      <c r="K21" s="62"/>
      <c r="L21" s="66">
        <f t="shared" si="3"/>
        <v>13</v>
      </c>
      <c r="M21" s="48"/>
      <c r="Q21" s="35"/>
      <c r="R21" s="35"/>
      <c r="S21" s="35"/>
    </row>
    <row r="22" spans="1:19" hidden="1">
      <c r="A22" s="64">
        <f t="shared" si="1"/>
        <v>6</v>
      </c>
      <c r="B22" s="48"/>
      <c r="C22" s="48"/>
      <c r="D22" s="48"/>
      <c r="E22" s="48"/>
      <c r="F22" s="48"/>
      <c r="G22" s="65"/>
      <c r="H22" s="65"/>
      <c r="I22" s="63">
        <f t="shared" si="2"/>
        <v>0</v>
      </c>
      <c r="J22" s="65">
        <f t="shared" si="0"/>
        <v>0</v>
      </c>
      <c r="K22" s="62"/>
      <c r="L22" s="66">
        <f t="shared" si="3"/>
        <v>13</v>
      </c>
      <c r="M22" s="48"/>
      <c r="Q22" s="35"/>
      <c r="R22" s="35"/>
      <c r="S22" s="35"/>
    </row>
    <row r="23" spans="1:19" hidden="1">
      <c r="A23" s="64">
        <f t="shared" si="1"/>
        <v>6</v>
      </c>
      <c r="B23" s="48"/>
      <c r="C23" s="48"/>
      <c r="D23" s="48"/>
      <c r="E23" s="48"/>
      <c r="F23" s="48"/>
      <c r="G23" s="65"/>
      <c r="H23" s="65"/>
      <c r="I23" s="63">
        <f t="shared" si="2"/>
        <v>0</v>
      </c>
      <c r="J23" s="65">
        <f t="shared" si="0"/>
        <v>0</v>
      </c>
      <c r="K23" s="62"/>
      <c r="L23" s="66">
        <f t="shared" si="3"/>
        <v>13</v>
      </c>
      <c r="M23" s="48"/>
      <c r="Q23" s="35"/>
      <c r="R23" s="35"/>
      <c r="S23" s="35"/>
    </row>
    <row r="24" spans="1:19" hidden="1">
      <c r="A24" s="64">
        <f t="shared" si="1"/>
        <v>6</v>
      </c>
      <c r="B24" s="48"/>
      <c r="C24" s="48"/>
      <c r="D24" s="48"/>
      <c r="E24" s="48"/>
      <c r="F24" s="48"/>
      <c r="G24" s="65"/>
      <c r="H24" s="65"/>
      <c r="I24" s="63">
        <f t="shared" si="2"/>
        <v>0</v>
      </c>
      <c r="J24" s="65">
        <f t="shared" si="0"/>
        <v>0</v>
      </c>
      <c r="K24" s="62"/>
      <c r="L24" s="66">
        <f t="shared" si="3"/>
        <v>13</v>
      </c>
      <c r="M24" s="48"/>
      <c r="Q24" s="35"/>
      <c r="R24" s="35"/>
      <c r="S24" s="35"/>
    </row>
    <row r="25" spans="1:19" hidden="1">
      <c r="A25" s="64">
        <f t="shared" si="1"/>
        <v>6</v>
      </c>
      <c r="B25" s="48"/>
      <c r="C25" s="48"/>
      <c r="D25" s="48"/>
      <c r="E25" s="48"/>
      <c r="F25" s="48"/>
      <c r="G25" s="65"/>
      <c r="H25" s="65"/>
      <c r="I25" s="63">
        <f t="shared" si="2"/>
        <v>0</v>
      </c>
      <c r="J25" s="65">
        <f t="shared" si="0"/>
        <v>0</v>
      </c>
      <c r="K25" s="62"/>
      <c r="L25" s="66">
        <f t="shared" si="3"/>
        <v>13</v>
      </c>
      <c r="M25" s="48"/>
      <c r="Q25" s="35"/>
      <c r="R25" s="35"/>
      <c r="S25" s="35"/>
    </row>
    <row r="26" spans="1:19" hidden="1">
      <c r="A26" s="64">
        <f t="shared" si="1"/>
        <v>6</v>
      </c>
      <c r="B26" s="48"/>
      <c r="C26" s="48"/>
      <c r="D26" s="48"/>
      <c r="E26" s="48"/>
      <c r="F26" s="48"/>
      <c r="G26" s="65"/>
      <c r="H26" s="65"/>
      <c r="I26" s="63">
        <f t="shared" si="2"/>
        <v>0</v>
      </c>
      <c r="J26" s="65">
        <f t="shared" si="0"/>
        <v>0</v>
      </c>
      <c r="K26" s="62"/>
      <c r="L26" s="66">
        <f t="shared" si="3"/>
        <v>13</v>
      </c>
      <c r="M26" s="48"/>
      <c r="Q26" s="35"/>
      <c r="R26" s="35"/>
      <c r="S26" s="35"/>
    </row>
    <row r="27" spans="1:19" hidden="1">
      <c r="A27" s="64">
        <f t="shared" si="1"/>
        <v>6</v>
      </c>
      <c r="B27" s="48"/>
      <c r="C27" s="48"/>
      <c r="D27" s="48"/>
      <c r="E27" s="48"/>
      <c r="F27" s="48"/>
      <c r="G27" s="65"/>
      <c r="H27" s="65"/>
      <c r="I27" s="63">
        <f t="shared" si="2"/>
        <v>0</v>
      </c>
      <c r="J27" s="65">
        <f t="shared" si="0"/>
        <v>0</v>
      </c>
      <c r="K27" s="62"/>
      <c r="L27" s="66">
        <f t="shared" si="3"/>
        <v>13</v>
      </c>
      <c r="M27" s="48"/>
      <c r="Q27" s="35"/>
      <c r="R27" s="35"/>
      <c r="S27" s="35"/>
    </row>
    <row r="28" spans="1:19" hidden="1">
      <c r="A28" s="64">
        <f t="shared" si="1"/>
        <v>6</v>
      </c>
      <c r="B28" s="48"/>
      <c r="C28" s="48"/>
      <c r="D28" s="48"/>
      <c r="E28" s="48"/>
      <c r="F28" s="48"/>
      <c r="G28" s="65"/>
      <c r="H28" s="65"/>
      <c r="I28" s="63">
        <f t="shared" si="2"/>
        <v>0</v>
      </c>
      <c r="J28" s="65">
        <f t="shared" si="0"/>
        <v>0</v>
      </c>
      <c r="K28" s="62"/>
      <c r="L28" s="66">
        <f t="shared" si="3"/>
        <v>13</v>
      </c>
      <c r="M28" s="48"/>
      <c r="Q28" s="35"/>
      <c r="R28" s="35"/>
      <c r="S28" s="35"/>
    </row>
    <row r="29" spans="1:19" hidden="1">
      <c r="A29" s="64">
        <f t="shared" si="1"/>
        <v>6</v>
      </c>
      <c r="B29" s="48"/>
      <c r="C29" s="48"/>
      <c r="D29" s="48"/>
      <c r="E29" s="48"/>
      <c r="F29" s="48"/>
      <c r="G29" s="65"/>
      <c r="H29" s="65"/>
      <c r="I29" s="63">
        <f t="shared" si="2"/>
        <v>0</v>
      </c>
      <c r="J29" s="65">
        <f t="shared" si="0"/>
        <v>0</v>
      </c>
      <c r="K29" s="62"/>
      <c r="L29" s="66">
        <f t="shared" si="3"/>
        <v>13</v>
      </c>
      <c r="M29" s="48"/>
      <c r="Q29" s="35"/>
      <c r="R29" s="35"/>
      <c r="S29" s="35"/>
    </row>
    <row r="30" spans="1:19" hidden="1">
      <c r="A30" s="69">
        <f t="shared" si="1"/>
        <v>6</v>
      </c>
      <c r="B30" s="48"/>
      <c r="C30" s="48"/>
      <c r="D30" s="48"/>
      <c r="E30" s="48"/>
      <c r="F30" s="48"/>
      <c r="G30" s="72"/>
      <c r="H30" s="72"/>
      <c r="I30" s="63">
        <f t="shared" si="2"/>
        <v>0</v>
      </c>
      <c r="J30" s="72">
        <f t="shared" si="0"/>
        <v>0</v>
      </c>
      <c r="K30" s="71"/>
      <c r="L30" s="73">
        <f t="shared" si="3"/>
        <v>13</v>
      </c>
      <c r="M30" s="48"/>
      <c r="Q30" s="35"/>
      <c r="R30" s="35"/>
      <c r="S30" s="35"/>
    </row>
    <row r="31" spans="1:19" hidden="1">
      <c r="A31" s="64">
        <f t="shared" si="1"/>
        <v>6</v>
      </c>
      <c r="B31" s="48"/>
      <c r="C31" s="48"/>
      <c r="D31" s="48"/>
      <c r="E31" s="48"/>
      <c r="F31" s="48"/>
      <c r="G31" s="65"/>
      <c r="H31" s="65"/>
      <c r="I31" s="66">
        <f t="shared" si="2"/>
        <v>0</v>
      </c>
      <c r="J31" s="65">
        <f t="shared" si="0"/>
        <v>0</v>
      </c>
      <c r="K31" s="62"/>
      <c r="L31" s="66">
        <f t="shared" si="3"/>
        <v>13</v>
      </c>
      <c r="M31" s="48"/>
    </row>
    <row r="32" spans="1:19" hidden="1">
      <c r="A32" s="64">
        <f t="shared" si="1"/>
        <v>6</v>
      </c>
      <c r="B32" s="48"/>
      <c r="C32" s="48"/>
      <c r="D32" s="48"/>
      <c r="E32" s="48"/>
      <c r="F32" s="48"/>
      <c r="G32" s="65"/>
      <c r="H32" s="65"/>
      <c r="I32" s="66">
        <f t="shared" si="2"/>
        <v>0</v>
      </c>
      <c r="J32" s="65">
        <f t="shared" si="0"/>
        <v>0</v>
      </c>
      <c r="K32" s="62"/>
      <c r="L32" s="66">
        <f t="shared" si="3"/>
        <v>13</v>
      </c>
      <c r="M32" s="48"/>
    </row>
    <row r="33" spans="1:16" hidden="1">
      <c r="A33" s="64">
        <f t="shared" si="1"/>
        <v>6</v>
      </c>
      <c r="B33" s="48"/>
      <c r="C33" s="48"/>
      <c r="D33" s="48"/>
      <c r="E33" s="48"/>
      <c r="F33" s="48"/>
      <c r="G33" s="65"/>
      <c r="H33" s="65"/>
      <c r="I33" s="66">
        <f t="shared" si="2"/>
        <v>0</v>
      </c>
      <c r="J33" s="65">
        <f t="shared" si="0"/>
        <v>0</v>
      </c>
      <c r="K33" s="62"/>
      <c r="L33" s="66">
        <f t="shared" si="3"/>
        <v>13</v>
      </c>
      <c r="M33" s="48"/>
    </row>
    <row r="34" spans="1:16" hidden="1">
      <c r="A34" s="64">
        <f t="shared" si="1"/>
        <v>6</v>
      </c>
      <c r="B34" s="48"/>
      <c r="C34" s="48"/>
      <c r="D34" s="48"/>
      <c r="E34" s="48"/>
      <c r="F34" s="48"/>
      <c r="G34" s="65"/>
      <c r="H34" s="65"/>
      <c r="I34" s="66">
        <f t="shared" si="2"/>
        <v>0</v>
      </c>
      <c r="J34" s="65">
        <f t="shared" si="0"/>
        <v>0</v>
      </c>
      <c r="K34" s="62"/>
      <c r="L34" s="66">
        <f t="shared" si="3"/>
        <v>13</v>
      </c>
      <c r="M34" s="48"/>
    </row>
    <row r="35" spans="1:16" hidden="1">
      <c r="A35" s="64">
        <f t="shared" si="1"/>
        <v>6</v>
      </c>
      <c r="B35" s="48"/>
      <c r="C35" s="48"/>
      <c r="D35" s="48"/>
      <c r="E35" s="48"/>
      <c r="F35" s="48"/>
      <c r="G35" s="65"/>
      <c r="H35" s="65"/>
      <c r="I35" s="66">
        <f t="shared" si="2"/>
        <v>0</v>
      </c>
      <c r="J35" s="65">
        <f t="shared" si="0"/>
        <v>0</v>
      </c>
      <c r="K35" s="62"/>
      <c r="L35" s="66">
        <f t="shared" si="3"/>
        <v>13</v>
      </c>
      <c r="M35" s="48"/>
    </row>
    <row r="36" spans="1:16" hidden="1">
      <c r="A36" s="69">
        <f t="shared" si="1"/>
        <v>6</v>
      </c>
      <c r="B36" s="82"/>
      <c r="C36" s="82"/>
      <c r="D36" s="82"/>
      <c r="E36" s="82"/>
      <c r="F36" s="82"/>
      <c r="G36" s="72"/>
      <c r="H36" s="72"/>
      <c r="I36" s="73">
        <f t="shared" si="2"/>
        <v>0</v>
      </c>
      <c r="J36" s="72">
        <f t="shared" si="0"/>
        <v>0</v>
      </c>
      <c r="K36" s="83"/>
      <c r="L36" s="73">
        <f t="shared" si="3"/>
        <v>13</v>
      </c>
      <c r="M36" s="82"/>
    </row>
    <row r="37" spans="1:16">
      <c r="A37" s="84"/>
      <c r="B37" s="85"/>
      <c r="C37" s="85"/>
      <c r="D37" s="85"/>
      <c r="E37" s="85"/>
      <c r="F37" s="85"/>
      <c r="G37" s="86"/>
      <c r="H37" s="86"/>
      <c r="I37" s="87"/>
      <c r="J37" s="86"/>
      <c r="K37" s="84"/>
      <c r="L37" s="87"/>
      <c r="M37" s="88"/>
      <c r="N37" s="87"/>
      <c r="O37" s="87"/>
      <c r="P37" s="87"/>
    </row>
    <row r="38" spans="1:16">
      <c r="B38" s="8" t="s">
        <v>16</v>
      </c>
      <c r="D38" s="8" t="str">
        <f>Ждо58кг!D35</f>
        <v>Быков В.В.</v>
      </c>
      <c r="I38" s="8" t="str">
        <f>Ждо58кг!G35</f>
        <v>Главный секретарь</v>
      </c>
      <c r="M38" s="8" t="str">
        <f>Ждо58кг!J35</f>
        <v>Исрапилов Ш.К.</v>
      </c>
    </row>
  </sheetData>
  <phoneticPr fontId="0" type="noConversion"/>
  <pageMargins left="0.25" right="0.25" top="0.75" bottom="0.75" header="0.3" footer="0.3"/>
  <pageSetup paperSize="9" orientation="landscape" horizontalDpi="4294967293" verticalDpi="0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H12" sqref="H12"/>
    </sheetView>
  </sheetViews>
  <sheetFormatPr defaultRowHeight="12.75"/>
  <cols>
    <col min="1" max="1" width="4.85546875" style="8" customWidth="1"/>
    <col min="2" max="2" width="29.7109375" style="8" customWidth="1"/>
    <col min="3" max="3" width="6.28515625" style="8" customWidth="1"/>
    <col min="4" max="4" width="17" style="8" customWidth="1"/>
    <col min="5" max="5" width="4.85546875" style="8" customWidth="1"/>
    <col min="6" max="6" width="6.140625" style="8" customWidth="1"/>
    <col min="7" max="7" width="7.5703125" style="8" customWidth="1"/>
    <col min="8" max="8" width="6.5703125" style="8" customWidth="1"/>
    <col min="9" max="9" width="6.42578125" style="8" customWidth="1"/>
    <col min="10" max="11" width="7.42578125" style="8" customWidth="1"/>
    <col min="12" max="12" width="7.7109375" style="8" customWidth="1"/>
    <col min="13" max="13" width="17.28515625" style="8" customWidth="1"/>
    <col min="14" max="16384" width="9.140625" style="8"/>
  </cols>
  <sheetData>
    <row r="1" spans="1:13">
      <c r="H1" s="15" t="str">
        <f>Жсв68кг!F1</f>
        <v>Общественно-государственное физкультурно-спортивное</v>
      </c>
    </row>
    <row r="2" spans="1:13">
      <c r="G2" s="10"/>
      <c r="H2" s="15" t="str">
        <f>Жсв68кг!F2</f>
        <v>объединение "Юность России"</v>
      </c>
    </row>
    <row r="3" spans="1:13">
      <c r="H3" s="15" t="str">
        <f>Жсв68кг!F3</f>
        <v>Волгоградское региональное отделение ОГФСО "Юность России"</v>
      </c>
    </row>
    <row r="4" spans="1:13">
      <c r="B4" s="35" t="str">
        <f>Жсв68кг!B4</f>
        <v>07.11.14-09.11.2014</v>
      </c>
      <c r="K4" s="36" t="s">
        <v>25</v>
      </c>
    </row>
    <row r="5" spans="1:13" ht="23.25">
      <c r="B5" s="35" t="str">
        <f>Жсв68кг!B5</f>
        <v>г. Волжский.  Ул. Сталинградская 6.</v>
      </c>
      <c r="F5" s="56" t="s">
        <v>15</v>
      </c>
      <c r="K5" s="8" t="s">
        <v>18</v>
      </c>
    </row>
    <row r="6" spans="1:13" ht="15">
      <c r="B6" s="89"/>
      <c r="C6" s="76"/>
      <c r="D6" s="75"/>
      <c r="F6" s="57" t="str">
        <f>Жсв68кг!F6</f>
        <v xml:space="preserve">Первенство ОГ ФСО </v>
      </c>
      <c r="I6" s="55"/>
      <c r="J6" s="54"/>
      <c r="K6" s="103"/>
      <c r="L6" s="75"/>
      <c r="M6" s="75"/>
    </row>
    <row r="7" spans="1:13" ht="15">
      <c r="B7" s="76"/>
      <c r="C7" s="76"/>
      <c r="D7" s="76"/>
      <c r="F7" s="57" t="str">
        <f>Жсв68кг!F7</f>
        <v xml:space="preserve">По гиревому спорту среди юношей и девушек </v>
      </c>
      <c r="I7" s="55"/>
      <c r="J7" s="55"/>
      <c r="K7" s="76"/>
      <c r="L7" s="76"/>
      <c r="M7" s="76"/>
    </row>
    <row r="8" spans="1:13" ht="15.75">
      <c r="B8" s="38"/>
      <c r="C8" s="38"/>
      <c r="D8" s="38"/>
      <c r="F8" s="58" t="s">
        <v>62</v>
      </c>
      <c r="I8" s="55"/>
      <c r="J8" s="55"/>
      <c r="K8" s="86"/>
      <c r="L8" s="86"/>
      <c r="M8" s="86"/>
    </row>
    <row r="10" spans="1:13" ht="13.5" thickBot="1">
      <c r="A10" s="24" t="s">
        <v>7</v>
      </c>
      <c r="B10" s="23" t="s">
        <v>0</v>
      </c>
      <c r="C10" s="23" t="s">
        <v>1</v>
      </c>
      <c r="D10" s="23" t="s">
        <v>2</v>
      </c>
      <c r="E10" s="53" t="s">
        <v>3</v>
      </c>
      <c r="F10" s="23" t="s">
        <v>4</v>
      </c>
      <c r="G10" s="23" t="s">
        <v>5</v>
      </c>
      <c r="H10" s="23" t="s">
        <v>8</v>
      </c>
      <c r="I10" s="23" t="s">
        <v>6</v>
      </c>
      <c r="J10" s="23" t="s">
        <v>9</v>
      </c>
      <c r="K10" s="23" t="s">
        <v>33</v>
      </c>
      <c r="L10" s="23" t="s">
        <v>12</v>
      </c>
      <c r="M10" s="23" t="s">
        <v>11</v>
      </c>
    </row>
    <row r="11" spans="1:13" ht="25.5">
      <c r="A11" s="59">
        <f>RANK(J11,$J$11:$J$30,0)</f>
        <v>1</v>
      </c>
      <c r="B11" s="50" t="s">
        <v>82</v>
      </c>
      <c r="C11" s="50">
        <v>1996</v>
      </c>
      <c r="D11" s="50" t="s">
        <v>71</v>
      </c>
      <c r="E11" s="50" t="s">
        <v>84</v>
      </c>
      <c r="F11" s="50">
        <v>89.5</v>
      </c>
      <c r="G11" s="61">
        <v>170</v>
      </c>
      <c r="H11" s="61">
        <v>205</v>
      </c>
      <c r="I11" s="63">
        <f>H11/2</f>
        <v>102.5</v>
      </c>
      <c r="J11" s="61">
        <f t="shared" ref="J11:J30" si="0">G11+H11/2</f>
        <v>272.5</v>
      </c>
      <c r="K11" s="62"/>
      <c r="L11" s="63">
        <f>IF(A11=1,20,IF(A11=2,18,IF(A11=3,16,IF(A11=4,15,IF(A11=5,14,IF(A11=6,13,IF(A11=7,12,IF(A11=8,11,0))))))))</f>
        <v>20</v>
      </c>
      <c r="M11" s="50" t="s">
        <v>83</v>
      </c>
    </row>
    <row r="12" spans="1:13">
      <c r="A12" s="64">
        <f>RANK(J12,$J$11:$J$30,0)</f>
        <v>2</v>
      </c>
      <c r="B12" s="50" t="s">
        <v>70</v>
      </c>
      <c r="C12" s="50">
        <v>1997</v>
      </c>
      <c r="D12" s="50" t="s">
        <v>64</v>
      </c>
      <c r="E12" s="50">
        <v>1</v>
      </c>
      <c r="F12" s="50">
        <v>99.7</v>
      </c>
      <c r="G12" s="65">
        <v>130</v>
      </c>
      <c r="H12" s="65">
        <v>121</v>
      </c>
      <c r="I12" s="63">
        <f>H12/2</f>
        <v>60.5</v>
      </c>
      <c r="J12" s="65">
        <f t="shared" si="0"/>
        <v>190.5</v>
      </c>
      <c r="K12" s="62"/>
      <c r="L12" s="66">
        <f>IF(A12=1,20,IF(A12=2,18,IF(A12=3,16,IF(A12=4,15,IF(A12=5,14,IF(A12=6,13,IF(A12=7,12,IF(A12=8,11,0))))))))</f>
        <v>18</v>
      </c>
      <c r="M12" s="50" t="s">
        <v>69</v>
      </c>
    </row>
    <row r="13" spans="1:13" ht="25.5">
      <c r="A13" s="64">
        <f>RANK(J13,$J$11:$J$30,0)</f>
        <v>3</v>
      </c>
      <c r="B13" s="51" t="s">
        <v>103</v>
      </c>
      <c r="C13" s="50">
        <v>1996</v>
      </c>
      <c r="D13" s="51" t="s">
        <v>88</v>
      </c>
      <c r="E13" s="50">
        <v>1</v>
      </c>
      <c r="F13" s="50">
        <v>89.2</v>
      </c>
      <c r="G13" s="65">
        <v>81</v>
      </c>
      <c r="H13" s="65">
        <v>99</v>
      </c>
      <c r="I13" s="63">
        <f>H13/2</f>
        <v>49.5</v>
      </c>
      <c r="J13" s="65">
        <f t="shared" si="0"/>
        <v>130.5</v>
      </c>
      <c r="K13" s="62"/>
      <c r="L13" s="66">
        <f>IF(A13=1,20,IF(A13=2,18,IF(A13=3,16,IF(A13=4,15,IF(A13=5,14,IF(A13=6,13,IF(A13=7,12,IF(A13=8,11,0))))))))</f>
        <v>16</v>
      </c>
      <c r="M13" s="51" t="s">
        <v>55</v>
      </c>
    </row>
    <row r="14" spans="1:13" ht="25.5">
      <c r="A14" s="64">
        <f>RANK(J14,$J$11:$J$30,0)</f>
        <v>4</v>
      </c>
      <c r="B14" s="50" t="s">
        <v>76</v>
      </c>
      <c r="C14" s="50">
        <v>1996</v>
      </c>
      <c r="D14" s="50" t="s">
        <v>71</v>
      </c>
      <c r="E14" s="50"/>
      <c r="F14" s="50">
        <v>92.2</v>
      </c>
      <c r="G14" s="65">
        <v>36</v>
      </c>
      <c r="H14" s="65">
        <v>65</v>
      </c>
      <c r="I14" s="63">
        <f>H14/2</f>
        <v>32.5</v>
      </c>
      <c r="J14" s="65">
        <f t="shared" si="0"/>
        <v>68.5</v>
      </c>
      <c r="K14" s="62"/>
      <c r="L14" s="66">
        <f>IF(A14=1,20,IF(A14=2,18,IF(A14=3,16,IF(A14=4,15,IF(A14=5,14,IF(A14=6,13,IF(A14=7,12,IF(A14=8,11,0))))))))</f>
        <v>15</v>
      </c>
      <c r="M14" s="104" t="s">
        <v>139</v>
      </c>
    </row>
    <row r="15" spans="1:13" hidden="1">
      <c r="A15" s="64">
        <f t="shared" ref="A15:A30" si="1">RANK(J15,$J$11:$J$30,0)</f>
        <v>5</v>
      </c>
      <c r="B15" s="48"/>
      <c r="C15" s="48"/>
      <c r="D15" s="48"/>
      <c r="E15" s="48"/>
      <c r="F15" s="48"/>
      <c r="G15" s="65"/>
      <c r="H15" s="65"/>
      <c r="I15" s="63">
        <f t="shared" ref="I15:I30" si="2">H15/2</f>
        <v>0</v>
      </c>
      <c r="J15" s="65">
        <f t="shared" si="0"/>
        <v>0</v>
      </c>
      <c r="K15" s="62"/>
      <c r="L15" s="66">
        <f t="shared" ref="L15:L30" si="3">IF(A15=1,20,IF(A15=2,18,IF(A15=3,16,IF(A15=4,15,IF(A15=5,14,IF(A15=6,13,IF(A15=7,12,IF(A15=8,11,0))))))))</f>
        <v>14</v>
      </c>
      <c r="M15" s="48"/>
    </row>
    <row r="16" spans="1:13" hidden="1">
      <c r="A16" s="64">
        <f t="shared" si="1"/>
        <v>5</v>
      </c>
      <c r="B16" s="48"/>
      <c r="C16" s="48"/>
      <c r="D16" s="48"/>
      <c r="E16" s="48"/>
      <c r="F16" s="48"/>
      <c r="G16" s="65"/>
      <c r="H16" s="65"/>
      <c r="I16" s="63">
        <f t="shared" si="2"/>
        <v>0</v>
      </c>
      <c r="J16" s="65">
        <f t="shared" si="0"/>
        <v>0</v>
      </c>
      <c r="K16" s="62"/>
      <c r="L16" s="66">
        <f t="shared" si="3"/>
        <v>14</v>
      </c>
      <c r="M16" s="48"/>
    </row>
    <row r="17" spans="1:13" hidden="1">
      <c r="A17" s="64">
        <f t="shared" si="1"/>
        <v>5</v>
      </c>
      <c r="B17" s="48"/>
      <c r="C17" s="48"/>
      <c r="D17" s="48"/>
      <c r="E17" s="48"/>
      <c r="F17" s="48"/>
      <c r="G17" s="65"/>
      <c r="H17" s="65"/>
      <c r="I17" s="63">
        <f t="shared" si="2"/>
        <v>0</v>
      </c>
      <c r="J17" s="65">
        <f t="shared" si="0"/>
        <v>0</v>
      </c>
      <c r="K17" s="62"/>
      <c r="L17" s="66">
        <f t="shared" si="3"/>
        <v>14</v>
      </c>
      <c r="M17" s="48"/>
    </row>
    <row r="18" spans="1:13" hidden="1">
      <c r="A18" s="64">
        <f t="shared" si="1"/>
        <v>5</v>
      </c>
      <c r="B18" s="48"/>
      <c r="C18" s="48"/>
      <c r="D18" s="48"/>
      <c r="E18" s="48"/>
      <c r="F18" s="48"/>
      <c r="G18" s="65"/>
      <c r="H18" s="65"/>
      <c r="I18" s="63">
        <f t="shared" si="2"/>
        <v>0</v>
      </c>
      <c r="J18" s="65">
        <f t="shared" si="0"/>
        <v>0</v>
      </c>
      <c r="K18" s="62"/>
      <c r="L18" s="66">
        <f t="shared" si="3"/>
        <v>14</v>
      </c>
      <c r="M18" s="48"/>
    </row>
    <row r="19" spans="1:13" hidden="1">
      <c r="A19" s="64">
        <f t="shared" si="1"/>
        <v>5</v>
      </c>
      <c r="B19" s="48"/>
      <c r="C19" s="48"/>
      <c r="D19" s="48"/>
      <c r="E19" s="48"/>
      <c r="F19" s="48"/>
      <c r="G19" s="65"/>
      <c r="H19" s="65"/>
      <c r="I19" s="63">
        <f t="shared" si="2"/>
        <v>0</v>
      </c>
      <c r="J19" s="65">
        <f t="shared" si="0"/>
        <v>0</v>
      </c>
      <c r="K19" s="62"/>
      <c r="L19" s="66">
        <f t="shared" si="3"/>
        <v>14</v>
      </c>
      <c r="M19" s="48"/>
    </row>
    <row r="20" spans="1:13" hidden="1">
      <c r="A20" s="64">
        <f t="shared" si="1"/>
        <v>5</v>
      </c>
      <c r="B20" s="48"/>
      <c r="C20" s="48"/>
      <c r="D20" s="48"/>
      <c r="E20" s="48"/>
      <c r="F20" s="48"/>
      <c r="G20" s="65"/>
      <c r="H20" s="65"/>
      <c r="I20" s="63">
        <f t="shared" si="2"/>
        <v>0</v>
      </c>
      <c r="J20" s="65">
        <f t="shared" si="0"/>
        <v>0</v>
      </c>
      <c r="K20" s="62"/>
      <c r="L20" s="66">
        <f t="shared" si="3"/>
        <v>14</v>
      </c>
      <c r="M20" s="48"/>
    </row>
    <row r="21" spans="1:13" hidden="1">
      <c r="A21" s="64">
        <f t="shared" si="1"/>
        <v>5</v>
      </c>
      <c r="B21" s="48"/>
      <c r="C21" s="48"/>
      <c r="D21" s="48"/>
      <c r="E21" s="48"/>
      <c r="F21" s="48"/>
      <c r="G21" s="65"/>
      <c r="H21" s="65"/>
      <c r="I21" s="63">
        <f t="shared" si="2"/>
        <v>0</v>
      </c>
      <c r="J21" s="65">
        <f t="shared" si="0"/>
        <v>0</v>
      </c>
      <c r="K21" s="62"/>
      <c r="L21" s="66">
        <f t="shared" si="3"/>
        <v>14</v>
      </c>
      <c r="M21" s="48"/>
    </row>
    <row r="22" spans="1:13" hidden="1">
      <c r="A22" s="64">
        <f t="shared" si="1"/>
        <v>5</v>
      </c>
      <c r="B22" s="67"/>
      <c r="C22" s="68"/>
      <c r="D22" s="67"/>
      <c r="E22" s="68"/>
      <c r="F22" s="68"/>
      <c r="G22" s="65"/>
      <c r="H22" s="65"/>
      <c r="I22" s="63">
        <f t="shared" si="2"/>
        <v>0</v>
      </c>
      <c r="J22" s="65">
        <f t="shared" si="0"/>
        <v>0</v>
      </c>
      <c r="K22" s="62"/>
      <c r="L22" s="66">
        <f t="shared" si="3"/>
        <v>14</v>
      </c>
      <c r="M22" s="67"/>
    </row>
    <row r="23" spans="1:13" hidden="1">
      <c r="A23" s="64">
        <f t="shared" si="1"/>
        <v>5</v>
      </c>
      <c r="B23" s="67"/>
      <c r="C23" s="68"/>
      <c r="D23" s="67"/>
      <c r="E23" s="68"/>
      <c r="F23" s="68"/>
      <c r="G23" s="65"/>
      <c r="H23" s="65"/>
      <c r="I23" s="63">
        <f t="shared" si="2"/>
        <v>0</v>
      </c>
      <c r="J23" s="65">
        <f t="shared" si="0"/>
        <v>0</v>
      </c>
      <c r="K23" s="62"/>
      <c r="L23" s="66">
        <f t="shared" si="3"/>
        <v>14</v>
      </c>
      <c r="M23" s="67"/>
    </row>
    <row r="24" spans="1:13" hidden="1">
      <c r="A24" s="64">
        <f t="shared" si="1"/>
        <v>5</v>
      </c>
      <c r="B24" s="67"/>
      <c r="C24" s="68"/>
      <c r="D24" s="67"/>
      <c r="E24" s="68"/>
      <c r="F24" s="68"/>
      <c r="G24" s="65"/>
      <c r="H24" s="65"/>
      <c r="I24" s="63">
        <f t="shared" si="2"/>
        <v>0</v>
      </c>
      <c r="J24" s="65">
        <f t="shared" si="0"/>
        <v>0</v>
      </c>
      <c r="K24" s="62"/>
      <c r="L24" s="66">
        <f t="shared" si="3"/>
        <v>14</v>
      </c>
      <c r="M24" s="67"/>
    </row>
    <row r="25" spans="1:13" hidden="1">
      <c r="A25" s="64">
        <f t="shared" si="1"/>
        <v>5</v>
      </c>
      <c r="B25" s="67"/>
      <c r="C25" s="68"/>
      <c r="D25" s="67"/>
      <c r="E25" s="68"/>
      <c r="F25" s="68"/>
      <c r="G25" s="65"/>
      <c r="H25" s="65"/>
      <c r="I25" s="63">
        <f t="shared" si="2"/>
        <v>0</v>
      </c>
      <c r="J25" s="65">
        <f t="shared" si="0"/>
        <v>0</v>
      </c>
      <c r="K25" s="62"/>
      <c r="L25" s="66">
        <f t="shared" si="3"/>
        <v>14</v>
      </c>
      <c r="M25" s="67"/>
    </row>
    <row r="26" spans="1:13" hidden="1">
      <c r="A26" s="64">
        <f t="shared" si="1"/>
        <v>5</v>
      </c>
      <c r="B26" s="67"/>
      <c r="C26" s="68"/>
      <c r="D26" s="67"/>
      <c r="E26" s="68"/>
      <c r="F26" s="68"/>
      <c r="G26" s="65"/>
      <c r="H26" s="65"/>
      <c r="I26" s="63">
        <f t="shared" si="2"/>
        <v>0</v>
      </c>
      <c r="J26" s="65">
        <f t="shared" si="0"/>
        <v>0</v>
      </c>
      <c r="K26" s="62"/>
      <c r="L26" s="66">
        <f t="shared" si="3"/>
        <v>14</v>
      </c>
      <c r="M26" s="67"/>
    </row>
    <row r="27" spans="1:13" hidden="1">
      <c r="A27" s="64">
        <f t="shared" si="1"/>
        <v>5</v>
      </c>
      <c r="B27" s="67"/>
      <c r="C27" s="68"/>
      <c r="D27" s="67"/>
      <c r="E27" s="68"/>
      <c r="F27" s="68"/>
      <c r="G27" s="65"/>
      <c r="H27" s="65"/>
      <c r="I27" s="63">
        <f t="shared" si="2"/>
        <v>0</v>
      </c>
      <c r="J27" s="65">
        <f t="shared" si="0"/>
        <v>0</v>
      </c>
      <c r="K27" s="62"/>
      <c r="L27" s="66">
        <f t="shared" si="3"/>
        <v>14</v>
      </c>
      <c r="M27" s="67"/>
    </row>
    <row r="28" spans="1:13" hidden="1">
      <c r="A28" s="64">
        <f t="shared" si="1"/>
        <v>5</v>
      </c>
      <c r="B28" s="67"/>
      <c r="C28" s="68"/>
      <c r="D28" s="67"/>
      <c r="E28" s="68"/>
      <c r="F28" s="68"/>
      <c r="G28" s="65"/>
      <c r="H28" s="65"/>
      <c r="I28" s="63">
        <f t="shared" si="2"/>
        <v>0</v>
      </c>
      <c r="J28" s="65">
        <f t="shared" si="0"/>
        <v>0</v>
      </c>
      <c r="K28" s="62"/>
      <c r="L28" s="66">
        <f t="shared" si="3"/>
        <v>14</v>
      </c>
      <c r="M28" s="67"/>
    </row>
    <row r="29" spans="1:13" hidden="1">
      <c r="A29" s="64">
        <f t="shared" si="1"/>
        <v>5</v>
      </c>
      <c r="B29" s="67"/>
      <c r="C29" s="68"/>
      <c r="D29" s="67"/>
      <c r="E29" s="68"/>
      <c r="F29" s="68"/>
      <c r="G29" s="65"/>
      <c r="H29" s="65"/>
      <c r="I29" s="63">
        <f t="shared" si="2"/>
        <v>0</v>
      </c>
      <c r="J29" s="65">
        <f t="shared" si="0"/>
        <v>0</v>
      </c>
      <c r="K29" s="62"/>
      <c r="L29" s="66">
        <f t="shared" si="3"/>
        <v>14</v>
      </c>
      <c r="M29" s="67"/>
    </row>
    <row r="30" spans="1:13" hidden="1">
      <c r="A30" s="69">
        <f t="shared" si="1"/>
        <v>5</v>
      </c>
      <c r="B30" s="70"/>
      <c r="C30" s="71"/>
      <c r="D30" s="70"/>
      <c r="E30" s="71"/>
      <c r="F30" s="71"/>
      <c r="G30" s="72"/>
      <c r="H30" s="72"/>
      <c r="I30" s="63">
        <f t="shared" si="2"/>
        <v>0</v>
      </c>
      <c r="J30" s="72">
        <f t="shared" si="0"/>
        <v>0</v>
      </c>
      <c r="K30" s="71">
        <f>IF(J30&gt;=$K$8,$K$7,IF(J30&gt;=$L$8,$L$7,IF(J30&gt;=$M$8,$M$7,"-")))</f>
        <v>0</v>
      </c>
      <c r="L30" s="73">
        <f t="shared" si="3"/>
        <v>14</v>
      </c>
      <c r="M30" s="70"/>
    </row>
    <row r="32" spans="1:13">
      <c r="B32" s="8" t="s">
        <v>16</v>
      </c>
      <c r="D32" s="8" t="str">
        <f>Ждо58кг!D35</f>
        <v>Быков В.В.</v>
      </c>
      <c r="J32" s="8" t="str">
        <f>Ждо58кг!G35</f>
        <v>Главный секретарь</v>
      </c>
      <c r="M32" s="8" t="str">
        <f>Ждо58кг!J35</f>
        <v>Исрапилов Ш.К.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3:N21"/>
  <sheetViews>
    <sheetView workbookViewId="0">
      <selection activeCell="B1" sqref="B1"/>
    </sheetView>
  </sheetViews>
  <sheetFormatPr defaultRowHeight="12.75"/>
  <cols>
    <col min="1" max="1" width="5.28515625" customWidth="1"/>
    <col min="2" max="2" width="24.140625" customWidth="1"/>
    <col min="3" max="3" width="9.28515625" customWidth="1"/>
    <col min="4" max="4" width="10.5703125" customWidth="1"/>
    <col min="5" max="5" width="9.85546875" customWidth="1"/>
    <col min="6" max="6" width="8.5703125" customWidth="1"/>
    <col min="7" max="7" width="9.85546875" customWidth="1"/>
    <col min="11" max="11" width="9" customWidth="1"/>
    <col min="12" max="12" width="10.42578125" customWidth="1"/>
    <col min="13" max="13" width="10.5703125" customWidth="1"/>
  </cols>
  <sheetData>
    <row r="3" spans="1:14" ht="13.5" thickBot="1"/>
    <row r="4" spans="1:14" ht="13.5" thickBot="1">
      <c r="A4" s="98" t="s">
        <v>7</v>
      </c>
      <c r="B4" s="99" t="s">
        <v>13</v>
      </c>
      <c r="C4" s="102" t="s">
        <v>137</v>
      </c>
      <c r="D4" s="27" t="s">
        <v>45</v>
      </c>
      <c r="E4" s="96" t="s">
        <v>133</v>
      </c>
      <c r="F4" s="96" t="s">
        <v>134</v>
      </c>
      <c r="G4" s="96" t="s">
        <v>135</v>
      </c>
      <c r="H4" s="96" t="s">
        <v>21</v>
      </c>
      <c r="I4" s="96" t="s">
        <v>22</v>
      </c>
      <c r="J4" s="96" t="s">
        <v>23</v>
      </c>
      <c r="K4" s="96" t="s">
        <v>46</v>
      </c>
      <c r="L4" s="96" t="s">
        <v>47</v>
      </c>
      <c r="M4" s="105" t="s">
        <v>136</v>
      </c>
      <c r="N4" s="105" t="s">
        <v>140</v>
      </c>
    </row>
    <row r="5" spans="1:14" ht="39.950000000000003" customHeight="1">
      <c r="A5" s="31">
        <v>1</v>
      </c>
      <c r="B5" s="100" t="s">
        <v>104</v>
      </c>
      <c r="C5" s="29">
        <v>18</v>
      </c>
      <c r="D5" s="28">
        <v>38</v>
      </c>
      <c r="E5" s="28">
        <v>20</v>
      </c>
      <c r="F5" s="28">
        <v>16</v>
      </c>
      <c r="G5" s="28">
        <v>20</v>
      </c>
      <c r="H5" s="28">
        <v>18</v>
      </c>
      <c r="I5" s="28">
        <v>38</v>
      </c>
      <c r="J5" s="28">
        <v>20</v>
      </c>
      <c r="K5" s="28">
        <v>20</v>
      </c>
      <c r="L5" s="28"/>
      <c r="M5" s="29"/>
      <c r="N5" s="29">
        <v>192</v>
      </c>
    </row>
    <row r="6" spans="1:14" ht="39.950000000000003" customHeight="1">
      <c r="A6" s="30">
        <v>2</v>
      </c>
      <c r="B6" s="100" t="s">
        <v>88</v>
      </c>
      <c r="C6" s="29"/>
      <c r="D6" s="29"/>
      <c r="E6" s="29"/>
      <c r="F6" s="29">
        <v>18</v>
      </c>
      <c r="G6" s="29">
        <v>31</v>
      </c>
      <c r="H6" s="28">
        <v>31</v>
      </c>
      <c r="I6" s="29">
        <v>15</v>
      </c>
      <c r="J6" s="29">
        <v>31</v>
      </c>
      <c r="K6" s="29">
        <v>16</v>
      </c>
      <c r="L6" s="29">
        <v>20</v>
      </c>
      <c r="M6" s="29">
        <v>16</v>
      </c>
      <c r="N6" s="29">
        <v>165</v>
      </c>
    </row>
    <row r="7" spans="1:14" ht="39.950000000000003" customHeight="1">
      <c r="A7" s="30">
        <v>3</v>
      </c>
      <c r="B7" s="100" t="s">
        <v>71</v>
      </c>
      <c r="C7" s="29">
        <v>36</v>
      </c>
      <c r="D7" s="29"/>
      <c r="E7" s="29">
        <v>18</v>
      </c>
      <c r="F7" s="29"/>
      <c r="G7" s="29">
        <v>29</v>
      </c>
      <c r="H7" s="29"/>
      <c r="I7" s="29">
        <v>14</v>
      </c>
      <c r="J7" s="29">
        <v>14</v>
      </c>
      <c r="K7" s="29">
        <v>15</v>
      </c>
      <c r="L7" s="29">
        <v>14</v>
      </c>
      <c r="M7" s="29">
        <v>35</v>
      </c>
      <c r="N7" s="29">
        <v>161</v>
      </c>
    </row>
    <row r="8" spans="1:14" ht="39.950000000000003" customHeight="1">
      <c r="A8" s="30">
        <v>4</v>
      </c>
      <c r="B8" s="100" t="s">
        <v>120</v>
      </c>
      <c r="C8" s="29"/>
      <c r="D8" s="29"/>
      <c r="E8" s="29"/>
      <c r="F8" s="29">
        <v>20</v>
      </c>
      <c r="G8" s="29">
        <v>16</v>
      </c>
      <c r="H8" s="29"/>
      <c r="I8" s="29">
        <v>16</v>
      </c>
      <c r="J8" s="29">
        <v>18</v>
      </c>
      <c r="K8" s="29">
        <v>18</v>
      </c>
      <c r="L8" s="29"/>
      <c r="M8" s="29"/>
      <c r="N8" s="29">
        <v>88</v>
      </c>
    </row>
    <row r="9" spans="1:14" ht="39.950000000000003" customHeight="1">
      <c r="A9" s="30">
        <v>5</v>
      </c>
      <c r="B9" s="100" t="s">
        <v>64</v>
      </c>
      <c r="C9" s="29"/>
      <c r="D9" s="29"/>
      <c r="E9" s="29"/>
      <c r="F9" s="29"/>
      <c r="G9" s="29"/>
      <c r="H9" s="29">
        <v>20</v>
      </c>
      <c r="I9" s="29"/>
      <c r="J9" s="29"/>
      <c r="K9" s="29"/>
      <c r="L9" s="29">
        <v>34</v>
      </c>
      <c r="M9" s="29">
        <v>18</v>
      </c>
      <c r="N9" s="29">
        <v>72</v>
      </c>
    </row>
    <row r="10" spans="1:14" ht="39.950000000000003" customHeight="1">
      <c r="A10" s="30">
        <v>6</v>
      </c>
      <c r="B10" s="101" t="s">
        <v>86</v>
      </c>
      <c r="C10" s="29"/>
      <c r="D10" s="29"/>
      <c r="E10" s="29"/>
      <c r="F10" s="29"/>
      <c r="G10" s="29"/>
      <c r="H10" s="29"/>
      <c r="I10" s="29"/>
      <c r="J10" s="29"/>
      <c r="K10" s="29"/>
      <c r="L10" s="29">
        <v>15</v>
      </c>
      <c r="M10" s="29"/>
      <c r="N10" s="29">
        <v>15</v>
      </c>
    </row>
    <row r="21" spans="2:12">
      <c r="B21" s="8" t="s">
        <v>16</v>
      </c>
      <c r="C21" s="8"/>
      <c r="D21" s="97" t="s">
        <v>61</v>
      </c>
      <c r="I21" s="8" t="s">
        <v>17</v>
      </c>
      <c r="L21" s="97" t="s">
        <v>112</v>
      </c>
    </row>
  </sheetData>
  <phoneticPr fontId="0" type="noConversion"/>
  <pageMargins left="0.25" right="0.25" top="0.75" bottom="0.75" header="0.3" footer="0.3"/>
  <pageSetup paperSize="9" orientation="landscape" horizontalDpi="4294967293" verticalDpi="0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4" sqref="B4"/>
    </sheetView>
  </sheetViews>
  <sheetFormatPr defaultRowHeight="12.75"/>
  <sheetData>
    <row r="1" spans="1:2">
      <c r="A1">
        <v>1</v>
      </c>
      <c r="B1" s="8" t="s">
        <v>34</v>
      </c>
    </row>
    <row r="2" spans="1:2">
      <c r="A2" s="8">
        <v>2</v>
      </c>
      <c r="B2" s="8" t="s">
        <v>35</v>
      </c>
    </row>
    <row r="3" spans="1:2">
      <c r="A3">
        <v>3</v>
      </c>
      <c r="B3" s="8" t="s">
        <v>43</v>
      </c>
    </row>
    <row r="4" spans="1:2">
      <c r="A4">
        <v>4</v>
      </c>
      <c r="B4" s="8" t="s">
        <v>44</v>
      </c>
    </row>
    <row r="5" spans="1:2">
      <c r="A5">
        <v>5</v>
      </c>
      <c r="B5" s="8" t="s">
        <v>36</v>
      </c>
    </row>
    <row r="6" spans="1:2">
      <c r="A6" s="47">
        <v>6</v>
      </c>
      <c r="B6" s="47" t="s">
        <v>37</v>
      </c>
    </row>
    <row r="7" spans="1:2">
      <c r="A7">
        <v>7</v>
      </c>
      <c r="B7" s="8" t="s">
        <v>38</v>
      </c>
    </row>
    <row r="8" spans="1:2">
      <c r="A8">
        <v>8</v>
      </c>
      <c r="B8" s="8" t="s">
        <v>39</v>
      </c>
    </row>
    <row r="9" spans="1:2">
      <c r="A9">
        <v>9</v>
      </c>
      <c r="B9" s="8" t="s">
        <v>40</v>
      </c>
    </row>
    <row r="10" spans="1:2">
      <c r="A10" s="47">
        <v>10</v>
      </c>
      <c r="B10" s="47" t="s">
        <v>41</v>
      </c>
    </row>
    <row r="11" spans="1:2">
      <c r="A11" s="8">
        <v>11</v>
      </c>
      <c r="B11" s="8" t="s">
        <v>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F7" sqref="F7"/>
    </sheetView>
  </sheetViews>
  <sheetFormatPr defaultRowHeight="12.75"/>
  <cols>
    <col min="1" max="1" width="4.140625" customWidth="1"/>
    <col min="2" max="2" width="22.7109375" customWidth="1"/>
    <col min="3" max="3" width="12.42578125" customWidth="1"/>
    <col min="4" max="4" width="14" customWidth="1"/>
    <col min="5" max="5" width="7.7109375" customWidth="1"/>
    <col min="6" max="6" width="7.5703125" customWidth="1"/>
    <col min="7" max="7" width="15.28515625" customWidth="1"/>
    <col min="8" max="8" width="12.28515625" customWidth="1"/>
    <col min="9" max="9" width="10.42578125" customWidth="1"/>
    <col min="10" max="10" width="17.42578125" customWidth="1"/>
    <col min="11" max="11" width="12.28515625" customWidth="1"/>
  </cols>
  <sheetData>
    <row r="1" spans="1:17">
      <c r="F1" s="15" t="str">
        <f>Ждо58кг!F1</f>
        <v>Общественно-государственное физкультурно-спортивное</v>
      </c>
    </row>
    <row r="2" spans="1:17">
      <c r="F2" s="15" t="str">
        <f>Ждо58кг!F2</f>
        <v>объединение "Юность России"</v>
      </c>
    </row>
    <row r="3" spans="1:17">
      <c r="F3" s="15" t="str">
        <f>Ждо58кг!F3</f>
        <v>Волгоградское региональное отделение ОГФСО "Юность России"</v>
      </c>
    </row>
    <row r="4" spans="1:17">
      <c r="B4" s="15" t="str">
        <f>Ждо58кг!B4</f>
        <v>07.11.14-09.11.2014</v>
      </c>
      <c r="J4" s="15" t="s">
        <v>24</v>
      </c>
    </row>
    <row r="5" spans="1:17" ht="13.5" thickBot="1">
      <c r="B5" s="15" t="str">
        <f>Ждо58кг!B5</f>
        <v>г. Волжский.  Ул. Сталинградская 6.</v>
      </c>
      <c r="J5" s="15" t="s">
        <v>18</v>
      </c>
    </row>
    <row r="6" spans="1:17" ht="15.75" thickBot="1">
      <c r="B6" s="16" t="s">
        <v>49</v>
      </c>
      <c r="D6" s="4"/>
      <c r="F6" s="34" t="str">
        <f>Ждо58кг!F6</f>
        <v xml:space="preserve">Первенство ОГ ФСО </v>
      </c>
      <c r="G6" s="3"/>
      <c r="I6" s="39"/>
      <c r="J6" s="45" t="s">
        <v>14</v>
      </c>
      <c r="K6" s="7"/>
    </row>
    <row r="7" spans="1:17" ht="15">
      <c r="B7" s="40" t="s">
        <v>8</v>
      </c>
      <c r="D7" s="5"/>
      <c r="F7" s="34" t="str">
        <f>Ждо58кг!F7</f>
        <v xml:space="preserve">По гиревому спорту среди юношей и девушек </v>
      </c>
      <c r="G7" s="2"/>
      <c r="H7" s="2"/>
      <c r="I7" s="6">
        <v>1</v>
      </c>
      <c r="J7" s="46">
        <v>2</v>
      </c>
      <c r="K7" s="46">
        <v>3</v>
      </c>
    </row>
    <row r="8" spans="1:17" ht="16.5" thickBot="1">
      <c r="B8" s="41"/>
      <c r="D8" s="38"/>
      <c r="F8" s="33" t="s">
        <v>27</v>
      </c>
      <c r="G8" s="2"/>
      <c r="H8" s="2"/>
      <c r="I8" s="19"/>
      <c r="J8" s="19"/>
      <c r="K8" s="19"/>
    </row>
    <row r="9" spans="1:17" ht="13.5" thickBot="1"/>
    <row r="10" spans="1:17" ht="13.5" thickBot="1">
      <c r="A10" s="42" t="s">
        <v>7</v>
      </c>
      <c r="B10" s="43" t="s">
        <v>0</v>
      </c>
      <c r="C10" s="43" t="s">
        <v>1</v>
      </c>
      <c r="D10" s="43" t="s">
        <v>2</v>
      </c>
      <c r="E10" s="43" t="s">
        <v>3</v>
      </c>
      <c r="F10" s="43" t="s">
        <v>4</v>
      </c>
      <c r="G10" s="43" t="s">
        <v>8</v>
      </c>
      <c r="H10" s="43" t="s">
        <v>10</v>
      </c>
      <c r="I10" s="43" t="s">
        <v>12</v>
      </c>
      <c r="J10" s="43" t="s">
        <v>11</v>
      </c>
      <c r="K10" s="44" t="s">
        <v>19</v>
      </c>
      <c r="O10" s="1"/>
      <c r="P10" s="1"/>
    </row>
    <row r="11" spans="1:17">
      <c r="A11" s="37" t="e">
        <f t="shared" ref="A11:A30" si="0">RANK(G11,$G$11:$G$30,0)</f>
        <v>#N/A</v>
      </c>
      <c r="B11" s="11"/>
      <c r="C11" s="12"/>
      <c r="D11" s="12"/>
      <c r="E11" s="12"/>
      <c r="F11" s="12"/>
      <c r="G11" s="20"/>
      <c r="H11" s="32">
        <f t="shared" ref="H11:H30" si="1">IF(G11&gt;=$I$8,$I$7,IF(G11&gt;=$J$8,$J$7,IF(G11&gt;=$K$8,$K$7,"-")))</f>
        <v>1</v>
      </c>
      <c r="I11" s="12" t="e">
        <f t="shared" ref="I11:I30" si="2">IF(A11=1,20,IF(A11=2,18,IF(A11=3,16,IF(A11&gt;3,R11-2,0))))</f>
        <v>#N/A</v>
      </c>
      <c r="J11" s="11"/>
      <c r="K11" s="25" t="str">
        <f t="shared" ref="K11:K30" si="3">IF(G11&gt;$B$8,"РЕК","-")</f>
        <v>-</v>
      </c>
      <c r="O11" s="1"/>
      <c r="P11" s="1"/>
      <c r="Q11" s="1"/>
    </row>
    <row r="12" spans="1:17">
      <c r="A12" s="37" t="e">
        <f t="shared" si="0"/>
        <v>#N/A</v>
      </c>
      <c r="B12" s="13"/>
      <c r="C12" s="14"/>
      <c r="D12" s="14"/>
      <c r="E12" s="14"/>
      <c r="F12" s="14"/>
      <c r="G12" s="21"/>
      <c r="H12" s="32">
        <f t="shared" si="1"/>
        <v>1</v>
      </c>
      <c r="I12" s="14" t="e">
        <f t="shared" si="2"/>
        <v>#N/A</v>
      </c>
      <c r="J12" s="13"/>
      <c r="K12" s="25" t="str">
        <f t="shared" si="3"/>
        <v>-</v>
      </c>
      <c r="O12" s="1"/>
      <c r="P12" s="1"/>
      <c r="Q12" s="1"/>
    </row>
    <row r="13" spans="1:17">
      <c r="A13" s="37" t="e">
        <f t="shared" si="0"/>
        <v>#N/A</v>
      </c>
      <c r="B13" s="13"/>
      <c r="C13" s="14"/>
      <c r="D13" s="14"/>
      <c r="E13" s="14"/>
      <c r="F13" s="14"/>
      <c r="G13" s="21"/>
      <c r="H13" s="32">
        <f t="shared" si="1"/>
        <v>1</v>
      </c>
      <c r="I13" s="14" t="e">
        <f t="shared" si="2"/>
        <v>#N/A</v>
      </c>
      <c r="J13" s="13"/>
      <c r="K13" s="25" t="str">
        <f t="shared" si="3"/>
        <v>-</v>
      </c>
      <c r="O13" s="1"/>
      <c r="P13" s="1"/>
      <c r="Q13" s="1"/>
    </row>
    <row r="14" spans="1:17">
      <c r="A14" s="37" t="e">
        <f t="shared" si="0"/>
        <v>#N/A</v>
      </c>
      <c r="B14" s="13"/>
      <c r="C14" s="14"/>
      <c r="D14" s="14"/>
      <c r="E14" s="14"/>
      <c r="F14" s="14"/>
      <c r="G14" s="21"/>
      <c r="H14" s="32">
        <f t="shared" si="1"/>
        <v>1</v>
      </c>
      <c r="I14" s="14" t="e">
        <f t="shared" si="2"/>
        <v>#N/A</v>
      </c>
      <c r="J14" s="13"/>
      <c r="K14" s="25" t="str">
        <f t="shared" si="3"/>
        <v>-</v>
      </c>
      <c r="O14" s="1"/>
      <c r="P14" s="1"/>
      <c r="Q14" s="1"/>
    </row>
    <row r="15" spans="1:17">
      <c r="A15" s="37" t="e">
        <f t="shared" si="0"/>
        <v>#N/A</v>
      </c>
      <c r="B15" s="13"/>
      <c r="C15" s="14"/>
      <c r="D15" s="14"/>
      <c r="E15" s="14"/>
      <c r="F15" s="14"/>
      <c r="G15" s="21"/>
      <c r="H15" s="32">
        <f t="shared" si="1"/>
        <v>1</v>
      </c>
      <c r="I15" s="14" t="e">
        <f t="shared" si="2"/>
        <v>#N/A</v>
      </c>
      <c r="J15" s="13"/>
      <c r="K15" s="25" t="str">
        <f t="shared" si="3"/>
        <v>-</v>
      </c>
      <c r="O15" s="1"/>
      <c r="P15" s="1"/>
      <c r="Q15" s="1"/>
    </row>
    <row r="16" spans="1:17">
      <c r="A16" s="37" t="e">
        <f t="shared" si="0"/>
        <v>#N/A</v>
      </c>
      <c r="B16" s="13"/>
      <c r="C16" s="14"/>
      <c r="D16" s="14"/>
      <c r="E16" s="14"/>
      <c r="F16" s="14"/>
      <c r="G16" s="21"/>
      <c r="H16" s="32">
        <f t="shared" si="1"/>
        <v>1</v>
      </c>
      <c r="I16" s="14" t="e">
        <f t="shared" si="2"/>
        <v>#N/A</v>
      </c>
      <c r="J16" s="13"/>
      <c r="K16" s="25" t="str">
        <f t="shared" si="3"/>
        <v>-</v>
      </c>
      <c r="O16" s="1"/>
      <c r="P16" s="1"/>
      <c r="Q16" s="1"/>
    </row>
    <row r="17" spans="1:17">
      <c r="A17" s="37" t="e">
        <f t="shared" si="0"/>
        <v>#N/A</v>
      </c>
      <c r="B17" s="13"/>
      <c r="C17" s="14"/>
      <c r="D17" s="14"/>
      <c r="E17" s="14"/>
      <c r="F17" s="14"/>
      <c r="G17" s="21"/>
      <c r="H17" s="32">
        <f t="shared" si="1"/>
        <v>1</v>
      </c>
      <c r="I17" s="14" t="e">
        <f t="shared" si="2"/>
        <v>#N/A</v>
      </c>
      <c r="J17" s="13"/>
      <c r="K17" s="25" t="str">
        <f t="shared" si="3"/>
        <v>-</v>
      </c>
      <c r="O17" s="1"/>
      <c r="P17" s="1"/>
      <c r="Q17" s="1"/>
    </row>
    <row r="18" spans="1:17">
      <c r="A18" s="37" t="e">
        <f t="shared" si="0"/>
        <v>#N/A</v>
      </c>
      <c r="B18" s="13"/>
      <c r="C18" s="14"/>
      <c r="D18" s="14"/>
      <c r="E18" s="14"/>
      <c r="F18" s="14"/>
      <c r="G18" s="21"/>
      <c r="H18" s="32">
        <f t="shared" si="1"/>
        <v>1</v>
      </c>
      <c r="I18" s="14" t="e">
        <f t="shared" si="2"/>
        <v>#N/A</v>
      </c>
      <c r="J18" s="13"/>
      <c r="K18" s="25" t="str">
        <f t="shared" si="3"/>
        <v>-</v>
      </c>
      <c r="O18" s="1"/>
      <c r="P18" s="1"/>
      <c r="Q18" s="1"/>
    </row>
    <row r="19" spans="1:17">
      <c r="A19" s="37" t="e">
        <f t="shared" si="0"/>
        <v>#N/A</v>
      </c>
      <c r="B19" s="13"/>
      <c r="C19" s="14"/>
      <c r="D19" s="14"/>
      <c r="E19" s="14"/>
      <c r="F19" s="14"/>
      <c r="G19" s="21"/>
      <c r="H19" s="32">
        <f t="shared" si="1"/>
        <v>1</v>
      </c>
      <c r="I19" s="14" t="e">
        <f t="shared" si="2"/>
        <v>#N/A</v>
      </c>
      <c r="J19" s="13"/>
      <c r="K19" s="25" t="str">
        <f t="shared" si="3"/>
        <v>-</v>
      </c>
      <c r="O19" s="1"/>
      <c r="P19" s="1"/>
      <c r="Q19" s="1"/>
    </row>
    <row r="20" spans="1:17">
      <c r="A20" s="37" t="e">
        <f t="shared" si="0"/>
        <v>#N/A</v>
      </c>
      <c r="B20" s="13"/>
      <c r="C20" s="14"/>
      <c r="D20" s="14"/>
      <c r="E20" s="14"/>
      <c r="F20" s="14"/>
      <c r="G20" s="21"/>
      <c r="H20" s="32">
        <f t="shared" si="1"/>
        <v>1</v>
      </c>
      <c r="I20" s="14" t="e">
        <f t="shared" si="2"/>
        <v>#N/A</v>
      </c>
      <c r="J20" s="13"/>
      <c r="K20" s="25" t="str">
        <f t="shared" si="3"/>
        <v>-</v>
      </c>
      <c r="O20" s="1"/>
      <c r="P20" s="1"/>
      <c r="Q20" s="1"/>
    </row>
    <row r="21" spans="1:17">
      <c r="A21" s="37" t="e">
        <f t="shared" si="0"/>
        <v>#N/A</v>
      </c>
      <c r="B21" s="13"/>
      <c r="C21" s="14"/>
      <c r="D21" s="14"/>
      <c r="E21" s="14"/>
      <c r="F21" s="14"/>
      <c r="G21" s="21"/>
      <c r="H21" s="32">
        <f t="shared" si="1"/>
        <v>1</v>
      </c>
      <c r="I21" s="14" t="e">
        <f t="shared" si="2"/>
        <v>#N/A</v>
      </c>
      <c r="J21" s="13"/>
      <c r="K21" s="25" t="str">
        <f t="shared" si="3"/>
        <v>-</v>
      </c>
      <c r="O21" s="1"/>
      <c r="P21" s="1"/>
      <c r="Q21" s="1"/>
    </row>
    <row r="22" spans="1:17">
      <c r="A22" s="37" t="e">
        <f t="shared" si="0"/>
        <v>#N/A</v>
      </c>
      <c r="B22" s="13"/>
      <c r="C22" s="14"/>
      <c r="D22" s="14"/>
      <c r="E22" s="14"/>
      <c r="F22" s="14"/>
      <c r="G22" s="21"/>
      <c r="H22" s="32">
        <f t="shared" si="1"/>
        <v>1</v>
      </c>
      <c r="I22" s="14" t="e">
        <f t="shared" si="2"/>
        <v>#N/A</v>
      </c>
      <c r="J22" s="13"/>
      <c r="K22" s="25" t="str">
        <f t="shared" si="3"/>
        <v>-</v>
      </c>
      <c r="O22" s="1"/>
      <c r="P22" s="1"/>
      <c r="Q22" s="1"/>
    </row>
    <row r="23" spans="1:17">
      <c r="A23" s="37" t="e">
        <f t="shared" si="0"/>
        <v>#N/A</v>
      </c>
      <c r="B23" s="13"/>
      <c r="C23" s="14"/>
      <c r="D23" s="14"/>
      <c r="E23" s="14"/>
      <c r="F23" s="14"/>
      <c r="G23" s="21"/>
      <c r="H23" s="32">
        <f t="shared" si="1"/>
        <v>1</v>
      </c>
      <c r="I23" s="14" t="e">
        <f t="shared" si="2"/>
        <v>#N/A</v>
      </c>
      <c r="J23" s="13"/>
      <c r="K23" s="25" t="str">
        <f t="shared" si="3"/>
        <v>-</v>
      </c>
      <c r="O23" s="1"/>
      <c r="P23" s="1"/>
      <c r="Q23" s="1"/>
    </row>
    <row r="24" spans="1:17">
      <c r="A24" s="37" t="e">
        <f t="shared" si="0"/>
        <v>#N/A</v>
      </c>
      <c r="B24" s="13"/>
      <c r="C24" s="14"/>
      <c r="D24" s="14"/>
      <c r="E24" s="14"/>
      <c r="F24" s="14"/>
      <c r="G24" s="21"/>
      <c r="H24" s="32">
        <f t="shared" si="1"/>
        <v>1</v>
      </c>
      <c r="I24" s="14" t="e">
        <f t="shared" si="2"/>
        <v>#N/A</v>
      </c>
      <c r="J24" s="13"/>
      <c r="K24" s="25" t="str">
        <f t="shared" si="3"/>
        <v>-</v>
      </c>
      <c r="O24" s="1"/>
      <c r="P24" s="1"/>
      <c r="Q24" s="1"/>
    </row>
    <row r="25" spans="1:17">
      <c r="A25" s="37" t="e">
        <f t="shared" si="0"/>
        <v>#N/A</v>
      </c>
      <c r="B25" s="13"/>
      <c r="C25" s="14"/>
      <c r="D25" s="14"/>
      <c r="E25" s="14"/>
      <c r="F25" s="14"/>
      <c r="G25" s="21"/>
      <c r="H25" s="32">
        <f t="shared" si="1"/>
        <v>1</v>
      </c>
      <c r="I25" s="14" t="e">
        <f t="shared" si="2"/>
        <v>#N/A</v>
      </c>
      <c r="J25" s="13"/>
      <c r="K25" s="25" t="str">
        <f t="shared" si="3"/>
        <v>-</v>
      </c>
      <c r="O25" s="1"/>
      <c r="P25" s="1"/>
      <c r="Q25" s="1"/>
    </row>
    <row r="26" spans="1:17">
      <c r="A26" s="37" t="e">
        <f t="shared" si="0"/>
        <v>#N/A</v>
      </c>
      <c r="B26" s="13"/>
      <c r="C26" s="14"/>
      <c r="D26" s="14"/>
      <c r="E26" s="14"/>
      <c r="F26" s="14"/>
      <c r="G26" s="21"/>
      <c r="H26" s="32">
        <f t="shared" si="1"/>
        <v>1</v>
      </c>
      <c r="I26" s="14" t="e">
        <f t="shared" si="2"/>
        <v>#N/A</v>
      </c>
      <c r="J26" s="13"/>
      <c r="K26" s="25" t="str">
        <f t="shared" si="3"/>
        <v>-</v>
      </c>
      <c r="O26" s="1"/>
      <c r="P26" s="1"/>
      <c r="Q26" s="1"/>
    </row>
    <row r="27" spans="1:17">
      <c r="A27" s="37" t="e">
        <f t="shared" si="0"/>
        <v>#N/A</v>
      </c>
      <c r="B27" s="13"/>
      <c r="C27" s="14"/>
      <c r="D27" s="14"/>
      <c r="E27" s="14"/>
      <c r="F27" s="14"/>
      <c r="G27" s="21"/>
      <c r="H27" s="32">
        <f t="shared" si="1"/>
        <v>1</v>
      </c>
      <c r="I27" s="14" t="e">
        <f t="shared" si="2"/>
        <v>#N/A</v>
      </c>
      <c r="J27" s="13"/>
      <c r="K27" s="25" t="str">
        <f t="shared" si="3"/>
        <v>-</v>
      </c>
      <c r="O27" s="1"/>
      <c r="P27" s="1"/>
      <c r="Q27" s="1"/>
    </row>
    <row r="28" spans="1:17">
      <c r="A28" s="37" t="e">
        <f t="shared" si="0"/>
        <v>#N/A</v>
      </c>
      <c r="B28" s="13"/>
      <c r="C28" s="14"/>
      <c r="D28" s="14"/>
      <c r="E28" s="14"/>
      <c r="F28" s="14"/>
      <c r="G28" s="21"/>
      <c r="H28" s="32">
        <f t="shared" si="1"/>
        <v>1</v>
      </c>
      <c r="I28" s="14" t="e">
        <f t="shared" si="2"/>
        <v>#N/A</v>
      </c>
      <c r="J28" s="13"/>
      <c r="K28" s="25" t="str">
        <f t="shared" si="3"/>
        <v>-</v>
      </c>
      <c r="O28" s="1"/>
      <c r="P28" s="1"/>
      <c r="Q28" s="1"/>
    </row>
    <row r="29" spans="1:17">
      <c r="A29" s="37" t="e">
        <f t="shared" si="0"/>
        <v>#N/A</v>
      </c>
      <c r="B29" s="13"/>
      <c r="C29" s="14"/>
      <c r="D29" s="14"/>
      <c r="E29" s="14"/>
      <c r="F29" s="14"/>
      <c r="G29" s="21"/>
      <c r="H29" s="32">
        <f t="shared" si="1"/>
        <v>1</v>
      </c>
      <c r="I29" s="14" t="e">
        <f t="shared" si="2"/>
        <v>#N/A</v>
      </c>
      <c r="J29" s="13"/>
      <c r="K29" s="25" t="str">
        <f t="shared" si="3"/>
        <v>-</v>
      </c>
      <c r="O29" s="1"/>
      <c r="P29" s="1"/>
      <c r="Q29" s="1"/>
    </row>
    <row r="30" spans="1:17">
      <c r="A30" s="37" t="e">
        <f t="shared" si="0"/>
        <v>#N/A</v>
      </c>
      <c r="B30" s="17"/>
      <c r="C30" s="18"/>
      <c r="D30" s="18"/>
      <c r="E30" s="18"/>
      <c r="F30" s="18"/>
      <c r="G30" s="22"/>
      <c r="H30" s="32">
        <f t="shared" si="1"/>
        <v>1</v>
      </c>
      <c r="I30" s="18" t="e">
        <f t="shared" si="2"/>
        <v>#N/A</v>
      </c>
      <c r="J30" s="17"/>
      <c r="K30" s="26" t="str">
        <f t="shared" si="3"/>
        <v>-</v>
      </c>
      <c r="O30" s="1"/>
      <c r="P30" s="1"/>
      <c r="Q30" s="1"/>
    </row>
    <row r="32" spans="1:17">
      <c r="B32" s="8" t="s">
        <v>16</v>
      </c>
      <c r="D32" s="8" t="str">
        <f>Ждо58кг!D35</f>
        <v>Быков В.В.</v>
      </c>
      <c r="E32" s="8"/>
      <c r="G32" s="8" t="s">
        <v>17</v>
      </c>
      <c r="J32" s="8" t="str">
        <f>Ждо58кг!J35</f>
        <v>Исрапилов Ш.К.</v>
      </c>
    </row>
  </sheetData>
  <phoneticPr fontId="0" type="noConversion"/>
  <pageMargins left="0.25" right="0.25" top="0.75" bottom="0.75" header="0.3" footer="0.3"/>
  <pageSetup paperSize="9" orientation="landscape" horizontalDpi="4294967293" verticalDpi="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opLeftCell="A4" workbookViewId="0">
      <selection activeCell="J13" sqref="J13"/>
    </sheetView>
  </sheetViews>
  <sheetFormatPr defaultRowHeight="12.75"/>
  <cols>
    <col min="1" max="1" width="7.5703125" style="8" customWidth="1"/>
    <col min="2" max="2" width="23.85546875" style="8" customWidth="1"/>
    <col min="3" max="3" width="9.140625" style="8"/>
    <col min="4" max="4" width="17.42578125" style="8" customWidth="1"/>
    <col min="5" max="7" width="9.140625" style="8"/>
    <col min="8" max="8" width="13.28515625" style="8" customWidth="1"/>
    <col min="9" max="9" width="9.42578125" style="8" customWidth="1"/>
    <col min="10" max="10" width="16.140625" style="8" customWidth="1"/>
    <col min="11" max="11" width="14" style="8" customWidth="1"/>
    <col min="12" max="16384" width="9.140625" style="8"/>
  </cols>
  <sheetData>
    <row r="1" spans="1:11">
      <c r="F1" s="15" t="str">
        <f>Ждо58кг!F1</f>
        <v>Общественно-государственное физкультурно-спортивное</v>
      </c>
    </row>
    <row r="2" spans="1:11">
      <c r="F2" s="15" t="str">
        <f>Ждо58кг!F2</f>
        <v>объединение "Юность России"</v>
      </c>
    </row>
    <row r="3" spans="1:11">
      <c r="F3" s="15" t="str">
        <f>Ждо58кг!F3</f>
        <v>Волгоградское региональное отделение ОГФСО "Юность России"</v>
      </c>
    </row>
    <row r="4" spans="1:11">
      <c r="B4" s="15" t="str">
        <f>Ждо58кг!B4</f>
        <v>07.11.14-09.11.2014</v>
      </c>
      <c r="J4" s="15" t="s">
        <v>24</v>
      </c>
    </row>
    <row r="5" spans="1:11">
      <c r="B5" s="15" t="str">
        <f>Ждо58кг!B5</f>
        <v>г. Волжский.  Ул. Сталинградская 6.</v>
      </c>
      <c r="F5" s="8" t="str">
        <f>Ждо58кг!F5</f>
        <v>ПРОТОКОЛ</v>
      </c>
      <c r="J5" s="15" t="s">
        <v>18</v>
      </c>
    </row>
    <row r="6" spans="1:11" ht="15">
      <c r="A6" s="75"/>
      <c r="B6" s="76"/>
      <c r="C6" s="75"/>
      <c r="D6" s="75"/>
      <c r="F6" s="57" t="str">
        <f>Ждо58кг!F6</f>
        <v xml:space="preserve">Первенство ОГ ФСО </v>
      </c>
      <c r="G6" s="54"/>
      <c r="I6" s="75"/>
      <c r="J6" s="103"/>
      <c r="K6" s="75"/>
    </row>
    <row r="7" spans="1:11" ht="15">
      <c r="A7" s="75"/>
      <c r="B7" s="76"/>
      <c r="C7" s="75"/>
      <c r="D7" s="76"/>
      <c r="F7" s="57" t="str">
        <f>Ждо58кг!F7</f>
        <v xml:space="preserve">По гиревому спорту среди юношей и девушек </v>
      </c>
      <c r="G7" s="55"/>
      <c r="H7" s="55"/>
      <c r="I7" s="76"/>
      <c r="J7" s="76"/>
      <c r="K7" s="76"/>
    </row>
    <row r="8" spans="1:11" ht="15.75">
      <c r="A8" s="75"/>
      <c r="B8" s="38"/>
      <c r="C8" s="75"/>
      <c r="D8" s="38"/>
      <c r="F8" s="58" t="s">
        <v>60</v>
      </c>
      <c r="G8" s="55"/>
      <c r="H8" s="55"/>
      <c r="I8" s="86"/>
      <c r="J8" s="86"/>
      <c r="K8" s="86"/>
    </row>
    <row r="9" spans="1:11" ht="13.5" thickBot="1"/>
    <row r="10" spans="1:11" ht="13.5" thickBot="1">
      <c r="A10" s="42" t="s">
        <v>7</v>
      </c>
      <c r="B10" s="43" t="s">
        <v>0</v>
      </c>
      <c r="C10" s="43" t="s">
        <v>1</v>
      </c>
      <c r="D10" s="43" t="s">
        <v>2</v>
      </c>
      <c r="E10" s="52" t="s">
        <v>3</v>
      </c>
      <c r="F10" s="43" t="s">
        <v>4</v>
      </c>
      <c r="G10" s="43" t="s">
        <v>8</v>
      </c>
      <c r="H10" s="43" t="s">
        <v>10</v>
      </c>
      <c r="I10" s="43" t="s">
        <v>12</v>
      </c>
      <c r="J10" s="43" t="s">
        <v>11</v>
      </c>
    </row>
    <row r="11" spans="1:11" ht="25.5">
      <c r="A11" s="77">
        <f>RANK(G11,$G$11:$G$33,0)</f>
        <v>1</v>
      </c>
      <c r="B11" s="50" t="s">
        <v>78</v>
      </c>
      <c r="C11" s="50">
        <v>1996</v>
      </c>
      <c r="D11" s="50" t="s">
        <v>71</v>
      </c>
      <c r="E11" s="50"/>
      <c r="F11" s="50">
        <v>51.5</v>
      </c>
      <c r="G11" s="61">
        <v>64</v>
      </c>
      <c r="H11" s="63">
        <f>IF(G11&gt;=$I$8,$I$7,IF(G11&gt;=$J$8,$J$7,IF(G11&gt;=$K$8,$K$7,"-")))</f>
        <v>0</v>
      </c>
      <c r="I11" s="68">
        <f t="shared" ref="I11:I16" si="0">IF(A11=1,20,IF(A11=2,18,IF(A11=3,16,IF(A11&gt;3,Q11-2,0))))</f>
        <v>20</v>
      </c>
      <c r="J11" s="104" t="s">
        <v>139</v>
      </c>
    </row>
    <row r="12" spans="1:11" ht="25.5">
      <c r="A12" s="77">
        <f>RANK(G12,$G$11:$G$30,0)</f>
        <v>2</v>
      </c>
      <c r="B12" s="51" t="s">
        <v>118</v>
      </c>
      <c r="C12" s="50">
        <v>1998</v>
      </c>
      <c r="D12" s="51" t="s">
        <v>104</v>
      </c>
      <c r="E12" s="50">
        <v>3</v>
      </c>
      <c r="F12" s="50">
        <v>53</v>
      </c>
      <c r="G12" s="65">
        <v>63</v>
      </c>
      <c r="H12" s="63">
        <f>IF(G12&gt;=$I$8,$I$7,IF(G12&gt;=$J$8,$J$7,IF(G12&gt;=$K$8,$K$7,"-")))</f>
        <v>0</v>
      </c>
      <c r="I12" s="68">
        <f t="shared" si="0"/>
        <v>18</v>
      </c>
      <c r="J12" s="51" t="s">
        <v>112</v>
      </c>
    </row>
    <row r="13" spans="1:11" ht="25.5">
      <c r="A13" s="77">
        <f>RANK(G13,$G$11:$G$30,0)</f>
        <v>3</v>
      </c>
      <c r="B13" s="50" t="s">
        <v>72</v>
      </c>
      <c r="C13" s="50">
        <v>1996</v>
      </c>
      <c r="D13" s="50" t="s">
        <v>71</v>
      </c>
      <c r="E13" s="50"/>
      <c r="F13" s="50">
        <v>51.9</v>
      </c>
      <c r="G13" s="65">
        <v>46</v>
      </c>
      <c r="H13" s="63">
        <f>IF(G13&gt;=$I$8,$I$7,IF(G13&gt;=$J$8,$J$7,IF(G13&gt;=$K$8,$K$7,"-")))</f>
        <v>0</v>
      </c>
      <c r="I13" s="68">
        <f t="shared" si="0"/>
        <v>16</v>
      </c>
      <c r="J13" s="104" t="s">
        <v>139</v>
      </c>
    </row>
    <row r="14" spans="1:11" hidden="1">
      <c r="A14" s="77" t="e">
        <f t="shared" ref="A14:A30" si="1">RANK(G14,$G$11:$G$30,0)</f>
        <v>#N/A</v>
      </c>
      <c r="B14" s="49"/>
      <c r="C14" s="49"/>
      <c r="D14" s="49"/>
      <c r="E14" s="60"/>
      <c r="F14" s="49"/>
      <c r="G14" s="65"/>
      <c r="H14" s="63">
        <f t="shared" ref="H14:H33" si="2">IF(G14&gt;=$I$8,$I$7,IF(G14&gt;=$J$8,$J$7,IF(G14&gt;=$K$8,$K$7,"-")))</f>
        <v>0</v>
      </c>
      <c r="I14" s="68" t="e">
        <f t="shared" si="0"/>
        <v>#N/A</v>
      </c>
      <c r="J14" s="51"/>
    </row>
    <row r="15" spans="1:11" hidden="1">
      <c r="A15" s="77" t="e">
        <f t="shared" si="1"/>
        <v>#N/A</v>
      </c>
      <c r="B15" s="49"/>
      <c r="C15" s="49"/>
      <c r="D15" s="49"/>
      <c r="E15" s="60"/>
      <c r="F15" s="49"/>
      <c r="G15" s="65"/>
      <c r="H15" s="63">
        <f t="shared" si="2"/>
        <v>0</v>
      </c>
      <c r="I15" s="68" t="e">
        <f t="shared" si="0"/>
        <v>#N/A</v>
      </c>
      <c r="J15" s="51"/>
    </row>
    <row r="16" spans="1:11" hidden="1">
      <c r="A16" s="77" t="e">
        <f t="shared" si="1"/>
        <v>#N/A</v>
      </c>
      <c r="B16" s="49"/>
      <c r="C16" s="49"/>
      <c r="D16" s="49"/>
      <c r="E16" s="60"/>
      <c r="F16" s="49"/>
      <c r="G16" s="65"/>
      <c r="H16" s="63">
        <f t="shared" si="2"/>
        <v>0</v>
      </c>
      <c r="I16" s="68" t="e">
        <f t="shared" si="0"/>
        <v>#N/A</v>
      </c>
      <c r="J16" s="51"/>
    </row>
    <row r="17" spans="1:10" hidden="1">
      <c r="A17" s="77" t="e">
        <f t="shared" si="1"/>
        <v>#N/A</v>
      </c>
      <c r="B17" s="67"/>
      <c r="C17" s="68"/>
      <c r="D17" s="68"/>
      <c r="E17" s="68"/>
      <c r="F17" s="68"/>
      <c r="G17" s="65"/>
      <c r="H17" s="63">
        <f t="shared" si="2"/>
        <v>0</v>
      </c>
      <c r="I17" s="68" t="e">
        <f t="shared" ref="I17:I33" si="3">IF(A17=1,20,IF(A17=2,18,IF(A17=3,16,IF(A17&gt;3,Q17-2,0))))</f>
        <v>#N/A</v>
      </c>
      <c r="J17" s="78"/>
    </row>
    <row r="18" spans="1:10" hidden="1">
      <c r="A18" s="77" t="e">
        <f t="shared" si="1"/>
        <v>#N/A</v>
      </c>
      <c r="B18" s="67"/>
      <c r="C18" s="68"/>
      <c r="D18" s="68"/>
      <c r="E18" s="68"/>
      <c r="F18" s="68"/>
      <c r="G18" s="65"/>
      <c r="H18" s="63">
        <f t="shared" si="2"/>
        <v>0</v>
      </c>
      <c r="I18" s="68" t="e">
        <f t="shared" si="3"/>
        <v>#N/A</v>
      </c>
      <c r="J18" s="78"/>
    </row>
    <row r="19" spans="1:10" hidden="1">
      <c r="A19" s="77" t="e">
        <f t="shared" si="1"/>
        <v>#N/A</v>
      </c>
      <c r="B19" s="67"/>
      <c r="C19" s="68"/>
      <c r="D19" s="68"/>
      <c r="E19" s="68"/>
      <c r="F19" s="68"/>
      <c r="G19" s="65"/>
      <c r="H19" s="63">
        <f t="shared" si="2"/>
        <v>0</v>
      </c>
      <c r="I19" s="68" t="e">
        <f t="shared" si="3"/>
        <v>#N/A</v>
      </c>
      <c r="J19" s="78"/>
    </row>
    <row r="20" spans="1:10" hidden="1">
      <c r="A20" s="77" t="e">
        <f t="shared" si="1"/>
        <v>#N/A</v>
      </c>
      <c r="B20" s="67"/>
      <c r="C20" s="68"/>
      <c r="D20" s="68"/>
      <c r="E20" s="68"/>
      <c r="F20" s="68"/>
      <c r="G20" s="65"/>
      <c r="H20" s="63">
        <f t="shared" si="2"/>
        <v>0</v>
      </c>
      <c r="I20" s="68" t="e">
        <f t="shared" si="3"/>
        <v>#N/A</v>
      </c>
      <c r="J20" s="78"/>
    </row>
    <row r="21" spans="1:10" hidden="1">
      <c r="A21" s="77" t="e">
        <f t="shared" si="1"/>
        <v>#N/A</v>
      </c>
      <c r="B21" s="67"/>
      <c r="C21" s="68"/>
      <c r="D21" s="68"/>
      <c r="E21" s="68"/>
      <c r="F21" s="68"/>
      <c r="G21" s="65"/>
      <c r="H21" s="63">
        <f t="shared" si="2"/>
        <v>0</v>
      </c>
      <c r="I21" s="68" t="e">
        <f t="shared" si="3"/>
        <v>#N/A</v>
      </c>
      <c r="J21" s="78"/>
    </row>
    <row r="22" spans="1:10" hidden="1">
      <c r="A22" s="77" t="e">
        <f t="shared" si="1"/>
        <v>#N/A</v>
      </c>
      <c r="B22" s="67"/>
      <c r="C22" s="68"/>
      <c r="D22" s="68"/>
      <c r="E22" s="68"/>
      <c r="F22" s="68"/>
      <c r="G22" s="65"/>
      <c r="H22" s="63">
        <f t="shared" si="2"/>
        <v>0</v>
      </c>
      <c r="I22" s="68" t="e">
        <f t="shared" si="3"/>
        <v>#N/A</v>
      </c>
      <c r="J22" s="78"/>
    </row>
    <row r="23" spans="1:10" hidden="1">
      <c r="A23" s="77" t="e">
        <f t="shared" si="1"/>
        <v>#N/A</v>
      </c>
      <c r="B23" s="67"/>
      <c r="C23" s="68"/>
      <c r="D23" s="68"/>
      <c r="E23" s="68"/>
      <c r="F23" s="68"/>
      <c r="G23" s="65"/>
      <c r="H23" s="63">
        <f t="shared" si="2"/>
        <v>0</v>
      </c>
      <c r="I23" s="68" t="e">
        <f t="shared" si="3"/>
        <v>#N/A</v>
      </c>
      <c r="J23" s="78"/>
    </row>
    <row r="24" spans="1:10" hidden="1">
      <c r="A24" s="77" t="e">
        <f t="shared" si="1"/>
        <v>#N/A</v>
      </c>
      <c r="B24" s="67"/>
      <c r="C24" s="68"/>
      <c r="D24" s="68"/>
      <c r="E24" s="68"/>
      <c r="F24" s="68"/>
      <c r="G24" s="65"/>
      <c r="H24" s="63">
        <f t="shared" si="2"/>
        <v>0</v>
      </c>
      <c r="I24" s="68" t="e">
        <f t="shared" si="3"/>
        <v>#N/A</v>
      </c>
      <c r="J24" s="78"/>
    </row>
    <row r="25" spans="1:10" hidden="1">
      <c r="A25" s="77" t="e">
        <f t="shared" si="1"/>
        <v>#N/A</v>
      </c>
      <c r="B25" s="67"/>
      <c r="C25" s="68"/>
      <c r="D25" s="68"/>
      <c r="E25" s="68"/>
      <c r="F25" s="68"/>
      <c r="G25" s="65"/>
      <c r="H25" s="63">
        <f t="shared" si="2"/>
        <v>0</v>
      </c>
      <c r="I25" s="68" t="e">
        <f t="shared" si="3"/>
        <v>#N/A</v>
      </c>
      <c r="J25" s="78"/>
    </row>
    <row r="26" spans="1:10" hidden="1">
      <c r="A26" s="77" t="e">
        <f t="shared" si="1"/>
        <v>#N/A</v>
      </c>
      <c r="B26" s="67"/>
      <c r="C26" s="68"/>
      <c r="D26" s="68"/>
      <c r="E26" s="68"/>
      <c r="F26" s="68"/>
      <c r="G26" s="65"/>
      <c r="H26" s="63">
        <f t="shared" si="2"/>
        <v>0</v>
      </c>
      <c r="I26" s="68" t="e">
        <f t="shared" si="3"/>
        <v>#N/A</v>
      </c>
      <c r="J26" s="78"/>
    </row>
    <row r="27" spans="1:10" hidden="1">
      <c r="A27" s="77" t="e">
        <f t="shared" si="1"/>
        <v>#N/A</v>
      </c>
      <c r="B27" s="67"/>
      <c r="C27" s="68"/>
      <c r="D27" s="68"/>
      <c r="E27" s="68"/>
      <c r="F27" s="68"/>
      <c r="G27" s="65"/>
      <c r="H27" s="63">
        <f t="shared" si="2"/>
        <v>0</v>
      </c>
      <c r="I27" s="68" t="e">
        <f t="shared" si="3"/>
        <v>#N/A</v>
      </c>
      <c r="J27" s="78"/>
    </row>
    <row r="28" spans="1:10" hidden="1">
      <c r="A28" s="77" t="e">
        <f t="shared" si="1"/>
        <v>#N/A</v>
      </c>
      <c r="B28" s="67"/>
      <c r="C28" s="79"/>
      <c r="D28" s="68"/>
      <c r="E28" s="68"/>
      <c r="F28" s="68"/>
      <c r="G28" s="65"/>
      <c r="H28" s="63">
        <f t="shared" si="2"/>
        <v>0</v>
      </c>
      <c r="I28" s="68" t="e">
        <f t="shared" si="3"/>
        <v>#N/A</v>
      </c>
      <c r="J28" s="78"/>
    </row>
    <row r="29" spans="1:10" hidden="1">
      <c r="A29" s="77" t="e">
        <f t="shared" si="1"/>
        <v>#N/A</v>
      </c>
      <c r="B29" s="67"/>
      <c r="C29" s="78"/>
      <c r="D29" s="68"/>
      <c r="E29" s="68"/>
      <c r="F29" s="68"/>
      <c r="G29" s="65"/>
      <c r="H29" s="63">
        <f t="shared" si="2"/>
        <v>0</v>
      </c>
      <c r="I29" s="68" t="e">
        <f t="shared" si="3"/>
        <v>#N/A</v>
      </c>
      <c r="J29" s="78"/>
    </row>
    <row r="30" spans="1:10" hidden="1">
      <c r="A30" s="77" t="e">
        <f t="shared" si="1"/>
        <v>#N/A</v>
      </c>
      <c r="B30" s="70"/>
      <c r="C30" s="78"/>
      <c r="D30" s="71"/>
      <c r="E30" s="71"/>
      <c r="F30" s="71"/>
      <c r="G30" s="72"/>
      <c r="H30" s="63">
        <f t="shared" si="2"/>
        <v>0</v>
      </c>
      <c r="I30" s="71" t="e">
        <f t="shared" si="3"/>
        <v>#N/A</v>
      </c>
      <c r="J30" s="80"/>
    </row>
    <row r="31" spans="1:10" hidden="1">
      <c r="A31" s="81" t="e">
        <f>RANK(G31,$G$11:$G$33,0)</f>
        <v>#N/A</v>
      </c>
      <c r="B31" s="67"/>
      <c r="C31" s="78"/>
      <c r="D31" s="68"/>
      <c r="E31" s="68"/>
      <c r="F31" s="68"/>
      <c r="G31" s="65"/>
      <c r="H31" s="63">
        <f t="shared" si="2"/>
        <v>0</v>
      </c>
      <c r="I31" s="68" t="e">
        <f t="shared" si="3"/>
        <v>#N/A</v>
      </c>
      <c r="J31" s="78"/>
    </row>
    <row r="32" spans="1:10" hidden="1">
      <c r="A32" s="81" t="e">
        <f>RANK(G32,$G$11:$G$33,0)</f>
        <v>#N/A</v>
      </c>
      <c r="B32" s="67"/>
      <c r="C32" s="78"/>
      <c r="D32" s="68"/>
      <c r="E32" s="68"/>
      <c r="F32" s="68"/>
      <c r="G32" s="65"/>
      <c r="H32" s="63">
        <f t="shared" si="2"/>
        <v>0</v>
      </c>
      <c r="I32" s="68" t="e">
        <f t="shared" si="3"/>
        <v>#N/A</v>
      </c>
      <c r="J32" s="78"/>
    </row>
    <row r="33" spans="1:10" hidden="1">
      <c r="A33" s="81" t="e">
        <f>RANK(G33,$G$11:$G$33,0)</f>
        <v>#N/A</v>
      </c>
      <c r="B33" s="67"/>
      <c r="C33" s="78"/>
      <c r="D33" s="68"/>
      <c r="E33" s="68"/>
      <c r="F33" s="68"/>
      <c r="G33" s="65"/>
      <c r="H33" s="63">
        <f t="shared" si="2"/>
        <v>0</v>
      </c>
      <c r="I33" s="68" t="e">
        <f t="shared" si="3"/>
        <v>#N/A</v>
      </c>
      <c r="J33" s="78"/>
    </row>
    <row r="36" spans="1:10">
      <c r="B36" s="8" t="s">
        <v>16</v>
      </c>
      <c r="D36" s="8" t="str">
        <f>Ждо58кг!D35</f>
        <v>Быков В.В.</v>
      </c>
      <c r="G36" s="8" t="s">
        <v>17</v>
      </c>
      <c r="J36" s="8" t="str">
        <f>Ждо58кг!J35</f>
        <v>Исрапилов Ш.К.</v>
      </c>
    </row>
  </sheetData>
  <pageMargins left="0.35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P35"/>
  <sheetViews>
    <sheetView topLeftCell="A4" workbookViewId="0">
      <selection activeCell="D38" sqref="D38"/>
    </sheetView>
  </sheetViews>
  <sheetFormatPr defaultRowHeight="12.75"/>
  <cols>
    <col min="1" max="1" width="4.140625" style="8" customWidth="1"/>
    <col min="2" max="2" width="22.7109375" style="8" customWidth="1"/>
    <col min="3" max="3" width="12.42578125" style="8" customWidth="1"/>
    <col min="4" max="4" width="16.5703125" style="8" customWidth="1"/>
    <col min="5" max="5" width="7.7109375" style="8" customWidth="1"/>
    <col min="6" max="6" width="7.5703125" style="8" customWidth="1"/>
    <col min="7" max="7" width="15.28515625" style="8" customWidth="1"/>
    <col min="8" max="8" width="12.28515625" style="8" customWidth="1"/>
    <col min="9" max="9" width="10.42578125" style="8" customWidth="1"/>
    <col min="10" max="10" width="17.42578125" style="8" customWidth="1"/>
    <col min="11" max="11" width="12.28515625" style="8" customWidth="1"/>
    <col min="12" max="16384" width="9.140625" style="8"/>
  </cols>
  <sheetData>
    <row r="1" spans="1:16">
      <c r="F1" s="15" t="s">
        <v>57</v>
      </c>
    </row>
    <row r="2" spans="1:16">
      <c r="F2" s="15" t="s">
        <v>58</v>
      </c>
    </row>
    <row r="3" spans="1:16">
      <c r="F3" s="15" t="s">
        <v>59</v>
      </c>
    </row>
    <row r="4" spans="1:16">
      <c r="B4" s="15" t="s">
        <v>63</v>
      </c>
      <c r="J4" s="15" t="s">
        <v>24</v>
      </c>
    </row>
    <row r="5" spans="1:16">
      <c r="B5" s="15" t="s">
        <v>127</v>
      </c>
      <c r="F5" s="74" t="s">
        <v>15</v>
      </c>
      <c r="J5" s="15" t="s">
        <v>18</v>
      </c>
    </row>
    <row r="6" spans="1:16" ht="15">
      <c r="B6" s="76"/>
      <c r="C6" s="75"/>
      <c r="D6" s="75"/>
      <c r="F6" s="57" t="s">
        <v>56</v>
      </c>
      <c r="G6" s="54"/>
      <c r="I6" s="75"/>
      <c r="J6" s="103"/>
      <c r="K6" s="75"/>
    </row>
    <row r="7" spans="1:16" ht="15">
      <c r="B7" s="76"/>
      <c r="C7" s="75"/>
      <c r="D7" s="76"/>
      <c r="F7" s="57" t="s">
        <v>138</v>
      </c>
      <c r="G7" s="55"/>
      <c r="H7" s="55"/>
      <c r="I7" s="76"/>
      <c r="J7" s="76"/>
      <c r="K7" s="76"/>
    </row>
    <row r="8" spans="1:16" ht="15.75">
      <c r="B8" s="38"/>
      <c r="C8" s="75"/>
      <c r="D8" s="38"/>
      <c r="F8" s="58" t="s">
        <v>26</v>
      </c>
      <c r="G8" s="55"/>
      <c r="H8" s="55"/>
      <c r="I8" s="86"/>
      <c r="J8" s="86"/>
      <c r="K8" s="86"/>
    </row>
    <row r="9" spans="1:16" ht="13.5" thickBot="1"/>
    <row r="10" spans="1:16" ht="13.5" thickBot="1">
      <c r="A10" s="42" t="s">
        <v>7</v>
      </c>
      <c r="B10" s="43" t="s">
        <v>0</v>
      </c>
      <c r="C10" s="43" t="s">
        <v>1</v>
      </c>
      <c r="D10" s="43" t="s">
        <v>2</v>
      </c>
      <c r="E10" s="52" t="s">
        <v>3</v>
      </c>
      <c r="F10" s="43" t="s">
        <v>4</v>
      </c>
      <c r="G10" s="43" t="s">
        <v>8</v>
      </c>
      <c r="H10" s="43" t="s">
        <v>10</v>
      </c>
      <c r="I10" s="43" t="s">
        <v>12</v>
      </c>
      <c r="J10" s="43" t="s">
        <v>11</v>
      </c>
      <c r="N10" s="35"/>
      <c r="O10" s="35"/>
    </row>
    <row r="11" spans="1:16" ht="25.5">
      <c r="A11" s="77">
        <f>RANK(G11,$G$11:$G$32,0)</f>
        <v>1</v>
      </c>
      <c r="B11" s="51" t="s">
        <v>119</v>
      </c>
      <c r="C11" s="50">
        <v>1998</v>
      </c>
      <c r="D11" s="51" t="s">
        <v>104</v>
      </c>
      <c r="E11" s="50">
        <v>1</v>
      </c>
      <c r="F11" s="50">
        <v>57.1</v>
      </c>
      <c r="G11" s="65">
        <v>150</v>
      </c>
      <c r="H11" s="63">
        <f>IF(G11&gt;=$I$8,$I$7,IF(G11&gt;=$J$8,$J$7,IF(G11&gt;=$K$8,$K$7,"-")))</f>
        <v>0</v>
      </c>
      <c r="I11" s="68">
        <f>IF(A11=1,20,IF(A11=2,18,IF(A11=3,16,IF(A11&gt;3,Q11-2,0))))</f>
        <v>20</v>
      </c>
      <c r="J11" s="51" t="s">
        <v>112</v>
      </c>
      <c r="N11" s="35"/>
      <c r="O11" s="35"/>
      <c r="P11" s="35"/>
    </row>
    <row r="12" spans="1:16" ht="25.5">
      <c r="A12" s="77">
        <f t="shared" ref="A12:A29" si="0">RANK(G12,$G$11:$G$29,0)</f>
        <v>2</v>
      </c>
      <c r="B12" s="51" t="s">
        <v>109</v>
      </c>
      <c r="C12" s="50">
        <v>1996</v>
      </c>
      <c r="D12" s="51" t="s">
        <v>104</v>
      </c>
      <c r="E12" s="50">
        <v>1</v>
      </c>
      <c r="F12" s="50">
        <v>58</v>
      </c>
      <c r="G12" s="65">
        <v>141</v>
      </c>
      <c r="H12" s="63">
        <f>IF(G12&gt;=$I$8,$I$7,IF(G12&gt;=$J$8,$J$7,IF(G12&gt;=$K$8,$K$7,"-")))</f>
        <v>0</v>
      </c>
      <c r="I12" s="68">
        <f>IF(A12=1,20,IF(A12=2,18,IF(A12=3,16,IF(A12&gt;3,Q12-2,0))))</f>
        <v>18</v>
      </c>
      <c r="J12" s="51" t="s">
        <v>110</v>
      </c>
      <c r="N12" s="35"/>
      <c r="O12" s="35"/>
      <c r="P12" s="35"/>
    </row>
    <row r="13" spans="1:16" hidden="1">
      <c r="A13" s="77" t="e">
        <f t="shared" si="0"/>
        <v>#N/A</v>
      </c>
      <c r="B13" s="49"/>
      <c r="C13" s="49"/>
      <c r="D13" s="49"/>
      <c r="E13" s="60"/>
      <c r="F13" s="49"/>
      <c r="G13" s="65"/>
      <c r="H13" s="63">
        <f t="shared" ref="H13:H32" si="1">IF(G13&gt;=$I$8,$I$7,IF(G13&gt;=$J$8,$J$7,IF(G13&gt;=$K$8,$K$7,"-")))</f>
        <v>0</v>
      </c>
      <c r="I13" s="68" t="e">
        <f>IF(A13=1,20,IF(A13=2,18,IF(A13=3,16,IF(A13&gt;3,Q13-2,0))))</f>
        <v>#N/A</v>
      </c>
      <c r="J13" s="51"/>
      <c r="N13" s="35"/>
      <c r="O13" s="35"/>
      <c r="P13" s="35"/>
    </row>
    <row r="14" spans="1:16" hidden="1">
      <c r="A14" s="77" t="e">
        <f t="shared" si="0"/>
        <v>#N/A</v>
      </c>
      <c r="B14" s="49"/>
      <c r="C14" s="49"/>
      <c r="D14" s="49"/>
      <c r="E14" s="60"/>
      <c r="F14" s="49"/>
      <c r="G14" s="65"/>
      <c r="H14" s="63">
        <f t="shared" si="1"/>
        <v>0</v>
      </c>
      <c r="I14" s="68" t="e">
        <f>IF(A14=1,20,IF(A14=2,18,IF(A14=3,16,IF(A14&gt;3,Q14-2,0))))</f>
        <v>#N/A</v>
      </c>
      <c r="J14" s="51"/>
      <c r="N14" s="35"/>
      <c r="O14" s="35"/>
      <c r="P14" s="35"/>
    </row>
    <row r="15" spans="1:16" hidden="1">
      <c r="A15" s="77" t="e">
        <f t="shared" si="0"/>
        <v>#N/A</v>
      </c>
      <c r="B15" s="49"/>
      <c r="C15" s="49"/>
      <c r="D15" s="49"/>
      <c r="E15" s="60"/>
      <c r="F15" s="49"/>
      <c r="G15" s="65"/>
      <c r="H15" s="63">
        <f t="shared" si="1"/>
        <v>0</v>
      </c>
      <c r="I15" s="68" t="e">
        <f>IF(A15=1,20,IF(A15=2,18,IF(A15=3,16,IF(A15&gt;3,Q15-2,0))))</f>
        <v>#N/A</v>
      </c>
      <c r="J15" s="51"/>
      <c r="N15" s="35"/>
      <c r="O15" s="35"/>
      <c r="P15" s="35"/>
    </row>
    <row r="16" spans="1:16" hidden="1">
      <c r="A16" s="77" t="e">
        <f t="shared" si="0"/>
        <v>#N/A</v>
      </c>
      <c r="B16" s="67"/>
      <c r="C16" s="68"/>
      <c r="D16" s="68"/>
      <c r="E16" s="68"/>
      <c r="F16" s="68"/>
      <c r="G16" s="65"/>
      <c r="H16" s="63">
        <f t="shared" si="1"/>
        <v>0</v>
      </c>
      <c r="I16" s="68" t="e">
        <f t="shared" ref="I16:I32" si="2">IF(A16=1,20,IF(A16=2,18,IF(A16=3,16,IF(A16&gt;3,Q16-2,0))))</f>
        <v>#N/A</v>
      </c>
      <c r="J16" s="78"/>
      <c r="N16" s="35"/>
      <c r="O16" s="35"/>
      <c r="P16" s="35"/>
    </row>
    <row r="17" spans="1:16" hidden="1">
      <c r="A17" s="77" t="e">
        <f t="shared" si="0"/>
        <v>#N/A</v>
      </c>
      <c r="B17" s="67"/>
      <c r="C17" s="68"/>
      <c r="D17" s="68"/>
      <c r="E17" s="68"/>
      <c r="F17" s="68"/>
      <c r="G17" s="65"/>
      <c r="H17" s="63">
        <f t="shared" si="1"/>
        <v>0</v>
      </c>
      <c r="I17" s="68" t="e">
        <f t="shared" si="2"/>
        <v>#N/A</v>
      </c>
      <c r="J17" s="78"/>
      <c r="N17" s="35"/>
      <c r="O17" s="35"/>
      <c r="P17" s="35"/>
    </row>
    <row r="18" spans="1:16" hidden="1">
      <c r="A18" s="77" t="e">
        <f t="shared" si="0"/>
        <v>#N/A</v>
      </c>
      <c r="B18" s="67"/>
      <c r="C18" s="68"/>
      <c r="D18" s="68"/>
      <c r="E18" s="68"/>
      <c r="F18" s="68"/>
      <c r="G18" s="65"/>
      <c r="H18" s="63">
        <f t="shared" si="1"/>
        <v>0</v>
      </c>
      <c r="I18" s="68" t="e">
        <f t="shared" si="2"/>
        <v>#N/A</v>
      </c>
      <c r="J18" s="78"/>
      <c r="N18" s="35"/>
      <c r="O18" s="35"/>
      <c r="P18" s="35"/>
    </row>
    <row r="19" spans="1:16" hidden="1">
      <c r="A19" s="77" t="e">
        <f t="shared" si="0"/>
        <v>#N/A</v>
      </c>
      <c r="B19" s="67"/>
      <c r="C19" s="68"/>
      <c r="D19" s="68"/>
      <c r="E19" s="68"/>
      <c r="F19" s="68"/>
      <c r="G19" s="65"/>
      <c r="H19" s="63">
        <f t="shared" si="1"/>
        <v>0</v>
      </c>
      <c r="I19" s="68" t="e">
        <f t="shared" si="2"/>
        <v>#N/A</v>
      </c>
      <c r="J19" s="78"/>
      <c r="N19" s="35"/>
      <c r="O19" s="35"/>
      <c r="P19" s="35"/>
    </row>
    <row r="20" spans="1:16" hidden="1">
      <c r="A20" s="77" t="e">
        <f t="shared" si="0"/>
        <v>#N/A</v>
      </c>
      <c r="B20" s="67"/>
      <c r="C20" s="68"/>
      <c r="D20" s="68"/>
      <c r="E20" s="68"/>
      <c r="F20" s="68"/>
      <c r="G20" s="65"/>
      <c r="H20" s="63">
        <f t="shared" si="1"/>
        <v>0</v>
      </c>
      <c r="I20" s="68" t="e">
        <f t="shared" si="2"/>
        <v>#N/A</v>
      </c>
      <c r="J20" s="78"/>
      <c r="N20" s="35"/>
      <c r="O20" s="35"/>
      <c r="P20" s="35"/>
    </row>
    <row r="21" spans="1:16" hidden="1">
      <c r="A21" s="77" t="e">
        <f t="shared" si="0"/>
        <v>#N/A</v>
      </c>
      <c r="B21" s="67"/>
      <c r="C21" s="68"/>
      <c r="D21" s="68"/>
      <c r="E21" s="68"/>
      <c r="F21" s="68"/>
      <c r="G21" s="65"/>
      <c r="H21" s="63">
        <f t="shared" si="1"/>
        <v>0</v>
      </c>
      <c r="I21" s="68" t="e">
        <f t="shared" si="2"/>
        <v>#N/A</v>
      </c>
      <c r="J21" s="78"/>
      <c r="N21" s="35"/>
      <c r="O21" s="35"/>
      <c r="P21" s="35"/>
    </row>
    <row r="22" spans="1:16" hidden="1">
      <c r="A22" s="77" t="e">
        <f t="shared" si="0"/>
        <v>#N/A</v>
      </c>
      <c r="B22" s="67"/>
      <c r="C22" s="68"/>
      <c r="D22" s="68"/>
      <c r="E22" s="68"/>
      <c r="F22" s="68"/>
      <c r="G22" s="65"/>
      <c r="H22" s="63">
        <f t="shared" si="1"/>
        <v>0</v>
      </c>
      <c r="I22" s="68" t="e">
        <f t="shared" si="2"/>
        <v>#N/A</v>
      </c>
      <c r="J22" s="78"/>
      <c r="N22" s="35"/>
      <c r="O22" s="35"/>
      <c r="P22" s="35"/>
    </row>
    <row r="23" spans="1:16" hidden="1">
      <c r="A23" s="77" t="e">
        <f t="shared" si="0"/>
        <v>#N/A</v>
      </c>
      <c r="B23" s="67"/>
      <c r="C23" s="68"/>
      <c r="D23" s="68"/>
      <c r="E23" s="68"/>
      <c r="F23" s="68"/>
      <c r="G23" s="65"/>
      <c r="H23" s="63">
        <f t="shared" si="1"/>
        <v>0</v>
      </c>
      <c r="I23" s="68" t="e">
        <f t="shared" si="2"/>
        <v>#N/A</v>
      </c>
      <c r="J23" s="78"/>
      <c r="N23" s="35"/>
      <c r="O23" s="35"/>
      <c r="P23" s="35"/>
    </row>
    <row r="24" spans="1:16" hidden="1">
      <c r="A24" s="77" t="e">
        <f t="shared" si="0"/>
        <v>#N/A</v>
      </c>
      <c r="B24" s="67"/>
      <c r="C24" s="68"/>
      <c r="D24" s="68"/>
      <c r="E24" s="68"/>
      <c r="F24" s="68"/>
      <c r="G24" s="65"/>
      <c r="H24" s="63">
        <f t="shared" si="1"/>
        <v>0</v>
      </c>
      <c r="I24" s="68" t="e">
        <f t="shared" si="2"/>
        <v>#N/A</v>
      </c>
      <c r="J24" s="78"/>
      <c r="N24" s="35"/>
      <c r="O24" s="35"/>
      <c r="P24" s="35"/>
    </row>
    <row r="25" spans="1:16" hidden="1">
      <c r="A25" s="77" t="e">
        <f t="shared" si="0"/>
        <v>#N/A</v>
      </c>
      <c r="B25" s="67"/>
      <c r="C25" s="68"/>
      <c r="D25" s="68"/>
      <c r="E25" s="68"/>
      <c r="F25" s="68"/>
      <c r="G25" s="65"/>
      <c r="H25" s="63">
        <f t="shared" si="1"/>
        <v>0</v>
      </c>
      <c r="I25" s="68" t="e">
        <f t="shared" si="2"/>
        <v>#N/A</v>
      </c>
      <c r="J25" s="78"/>
      <c r="N25" s="35"/>
      <c r="O25" s="35"/>
      <c r="P25" s="35"/>
    </row>
    <row r="26" spans="1:16" hidden="1">
      <c r="A26" s="77" t="e">
        <f t="shared" si="0"/>
        <v>#N/A</v>
      </c>
      <c r="B26" s="67"/>
      <c r="C26" s="68"/>
      <c r="D26" s="68"/>
      <c r="E26" s="68"/>
      <c r="F26" s="68"/>
      <c r="G26" s="65"/>
      <c r="H26" s="63">
        <f t="shared" si="1"/>
        <v>0</v>
      </c>
      <c r="I26" s="68" t="e">
        <f t="shared" si="2"/>
        <v>#N/A</v>
      </c>
      <c r="J26" s="78"/>
      <c r="N26" s="35"/>
      <c r="O26" s="35"/>
      <c r="P26" s="35"/>
    </row>
    <row r="27" spans="1:16" hidden="1">
      <c r="A27" s="77" t="e">
        <f t="shared" si="0"/>
        <v>#N/A</v>
      </c>
      <c r="B27" s="67"/>
      <c r="C27" s="79"/>
      <c r="D27" s="68"/>
      <c r="E27" s="68"/>
      <c r="F27" s="68"/>
      <c r="G27" s="65"/>
      <c r="H27" s="63">
        <f t="shared" si="1"/>
        <v>0</v>
      </c>
      <c r="I27" s="68" t="e">
        <f t="shared" si="2"/>
        <v>#N/A</v>
      </c>
      <c r="J27" s="78"/>
      <c r="N27" s="35"/>
      <c r="O27" s="35"/>
      <c r="P27" s="35"/>
    </row>
    <row r="28" spans="1:16" hidden="1">
      <c r="A28" s="77" t="e">
        <f t="shared" si="0"/>
        <v>#N/A</v>
      </c>
      <c r="B28" s="67"/>
      <c r="C28" s="78"/>
      <c r="D28" s="68"/>
      <c r="E28" s="68"/>
      <c r="F28" s="68"/>
      <c r="G28" s="65"/>
      <c r="H28" s="63">
        <f t="shared" si="1"/>
        <v>0</v>
      </c>
      <c r="I28" s="68" t="e">
        <f t="shared" si="2"/>
        <v>#N/A</v>
      </c>
      <c r="J28" s="78"/>
      <c r="N28" s="35"/>
      <c r="O28" s="35"/>
      <c r="P28" s="35"/>
    </row>
    <row r="29" spans="1:16" hidden="1">
      <c r="A29" s="77" t="e">
        <f t="shared" si="0"/>
        <v>#N/A</v>
      </c>
      <c r="B29" s="70"/>
      <c r="C29" s="78"/>
      <c r="D29" s="71"/>
      <c r="E29" s="71"/>
      <c r="F29" s="71"/>
      <c r="G29" s="72"/>
      <c r="H29" s="63">
        <f t="shared" si="1"/>
        <v>0</v>
      </c>
      <c r="I29" s="71" t="e">
        <f t="shared" si="2"/>
        <v>#N/A</v>
      </c>
      <c r="J29" s="80"/>
      <c r="N29" s="35"/>
      <c r="O29" s="35"/>
      <c r="P29" s="35"/>
    </row>
    <row r="30" spans="1:16" hidden="1">
      <c r="A30" s="81" t="e">
        <f>RANK(G30,$G$11:$G$32,0)</f>
        <v>#N/A</v>
      </c>
      <c r="B30" s="67"/>
      <c r="C30" s="78"/>
      <c r="D30" s="68"/>
      <c r="E30" s="68"/>
      <c r="F30" s="68"/>
      <c r="G30" s="65"/>
      <c r="H30" s="63">
        <f t="shared" si="1"/>
        <v>0</v>
      </c>
      <c r="I30" s="68" t="e">
        <f t="shared" si="2"/>
        <v>#N/A</v>
      </c>
      <c r="J30" s="78"/>
    </row>
    <row r="31" spans="1:16" hidden="1">
      <c r="A31" s="81" t="e">
        <f>RANK(G31,$G$11:$G$32,0)</f>
        <v>#N/A</v>
      </c>
      <c r="B31" s="67"/>
      <c r="C31" s="78"/>
      <c r="D31" s="68"/>
      <c r="E31" s="68"/>
      <c r="F31" s="68"/>
      <c r="G31" s="65"/>
      <c r="H31" s="63">
        <f t="shared" si="1"/>
        <v>0</v>
      </c>
      <c r="I31" s="68" t="e">
        <f t="shared" si="2"/>
        <v>#N/A</v>
      </c>
      <c r="J31" s="78"/>
    </row>
    <row r="32" spans="1:16" hidden="1">
      <c r="A32" s="81" t="e">
        <f>RANK(G32,$G$11:$G$32,0)</f>
        <v>#N/A</v>
      </c>
      <c r="B32" s="67"/>
      <c r="C32" s="78"/>
      <c r="D32" s="68"/>
      <c r="E32" s="68"/>
      <c r="F32" s="68"/>
      <c r="G32" s="65"/>
      <c r="H32" s="63">
        <f t="shared" si="1"/>
        <v>0</v>
      </c>
      <c r="I32" s="68" t="e">
        <f t="shared" si="2"/>
        <v>#N/A</v>
      </c>
      <c r="J32" s="78"/>
    </row>
    <row r="35" spans="2:10">
      <c r="B35" s="8" t="s">
        <v>16</v>
      </c>
      <c r="D35" s="97" t="s">
        <v>61</v>
      </c>
      <c r="G35" s="8" t="s">
        <v>17</v>
      </c>
      <c r="J35" s="97" t="s">
        <v>112</v>
      </c>
    </row>
  </sheetData>
  <pageMargins left="0.25" right="0.25" top="0.75" bottom="0.75" header="0.3" footer="0.3"/>
  <pageSetup paperSize="9" orientation="landscape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topLeftCell="A4" workbookViewId="0">
      <selection activeCell="H12" sqref="H12"/>
    </sheetView>
  </sheetViews>
  <sheetFormatPr defaultRowHeight="12.75"/>
  <cols>
    <col min="1" max="1" width="9.140625" style="8"/>
    <col min="2" max="2" width="27.42578125" style="8" customWidth="1"/>
    <col min="3" max="3" width="9.140625" style="8"/>
    <col min="4" max="4" width="17" style="8" customWidth="1"/>
    <col min="5" max="9" width="9.140625" style="8"/>
    <col min="10" max="10" width="15.7109375" style="8" customWidth="1"/>
    <col min="11" max="16384" width="9.140625" style="8"/>
  </cols>
  <sheetData>
    <row r="1" spans="1:11">
      <c r="F1" s="15" t="str">
        <f>Ждо58кг!F1</f>
        <v>Общественно-государственное физкультурно-спортивное</v>
      </c>
    </row>
    <row r="2" spans="1:11">
      <c r="F2" s="15" t="str">
        <f>Ждо58кг!F2</f>
        <v>объединение "Юность России"</v>
      </c>
    </row>
    <row r="3" spans="1:11">
      <c r="F3" s="15" t="str">
        <f>Ждо58кг!F3</f>
        <v>Волгоградское региональное отделение ОГФСО "Юность России"</v>
      </c>
    </row>
    <row r="4" spans="1:11">
      <c r="B4" s="15" t="str">
        <f>Ждо58кг!B4</f>
        <v>07.11.14-09.11.2014</v>
      </c>
      <c r="J4" s="15" t="s">
        <v>24</v>
      </c>
    </row>
    <row r="5" spans="1:11">
      <c r="B5" s="15" t="str">
        <f>Ждо58кг!B5</f>
        <v>г. Волжский.  Ул. Сталинградская 6.</v>
      </c>
      <c r="E5" s="8" t="str">
        <f>Ждо58кг!F5</f>
        <v>ПРОТОКОЛ</v>
      </c>
      <c r="J5" s="15" t="s">
        <v>18</v>
      </c>
    </row>
    <row r="6" spans="1:11" ht="15">
      <c r="B6" s="76"/>
      <c r="C6" s="75"/>
      <c r="D6" s="75"/>
      <c r="E6" s="57" t="s">
        <v>50</v>
      </c>
      <c r="G6" s="54"/>
      <c r="I6" s="75"/>
      <c r="J6" s="103"/>
      <c r="K6" s="75"/>
    </row>
    <row r="7" spans="1:11" ht="15">
      <c r="B7" s="76"/>
      <c r="C7" s="75"/>
      <c r="D7" s="76"/>
      <c r="E7" s="57" t="s">
        <v>51</v>
      </c>
      <c r="G7" s="55"/>
      <c r="H7" s="55"/>
      <c r="I7" s="76"/>
      <c r="J7" s="76"/>
      <c r="K7" s="76"/>
    </row>
    <row r="8" spans="1:11" ht="15.75">
      <c r="B8" s="38"/>
      <c r="C8" s="75"/>
      <c r="D8" s="38"/>
      <c r="E8" s="58" t="s">
        <v>52</v>
      </c>
      <c r="G8" s="55"/>
      <c r="H8" s="55"/>
      <c r="I8" s="86"/>
      <c r="J8" s="86"/>
      <c r="K8" s="86"/>
    </row>
    <row r="9" spans="1:11" ht="13.5" thickBot="1"/>
    <row r="10" spans="1:11" ht="13.5" thickBot="1">
      <c r="A10" s="42" t="s">
        <v>7</v>
      </c>
      <c r="B10" s="43" t="s">
        <v>0</v>
      </c>
      <c r="C10" s="43" t="s">
        <v>1</v>
      </c>
      <c r="D10" s="43" t="s">
        <v>2</v>
      </c>
      <c r="E10" s="52" t="s">
        <v>3</v>
      </c>
      <c r="F10" s="43" t="s">
        <v>4</v>
      </c>
      <c r="G10" s="43" t="s">
        <v>8</v>
      </c>
      <c r="H10" s="43" t="s">
        <v>10</v>
      </c>
      <c r="I10" s="43" t="s">
        <v>12</v>
      </c>
      <c r="J10" s="43" t="s">
        <v>11</v>
      </c>
    </row>
    <row r="11" spans="1:11" ht="25.5">
      <c r="A11" s="77">
        <f>RANK(G11,$G$11:$G$29,0)</f>
        <v>1</v>
      </c>
      <c r="B11" s="51" t="s">
        <v>114</v>
      </c>
      <c r="C11" s="50">
        <v>1996</v>
      </c>
      <c r="D11" s="51" t="s">
        <v>104</v>
      </c>
      <c r="E11" s="51" t="s">
        <v>115</v>
      </c>
      <c r="F11" s="50">
        <v>61.6</v>
      </c>
      <c r="G11" s="61">
        <v>200</v>
      </c>
      <c r="H11" s="63">
        <f t="shared" ref="H11:H32" si="0">IF(G11&gt;=$I$8,$I$7,IF(G11&gt;=$J$8,$J$7,IF(G11&gt;=$K$8,$K$7,"-")))</f>
        <v>0</v>
      </c>
      <c r="I11" s="68">
        <f>IF(A11=1,20,IF(A11=2,18,IF(A11=3,16,IF(A11&gt;3,#REF!-2,0))))</f>
        <v>20</v>
      </c>
      <c r="J11" s="51" t="s">
        <v>112</v>
      </c>
    </row>
    <row r="12" spans="1:11" ht="25.5">
      <c r="A12" s="77">
        <f>RANK(G12,$G$11:$G$29,0)</f>
        <v>2</v>
      </c>
      <c r="B12" s="50" t="s">
        <v>73</v>
      </c>
      <c r="C12" s="50">
        <v>1996</v>
      </c>
      <c r="D12" s="50" t="s">
        <v>71</v>
      </c>
      <c r="E12" s="50"/>
      <c r="F12" s="50">
        <v>59.3</v>
      </c>
      <c r="G12" s="65">
        <v>42</v>
      </c>
      <c r="H12" s="63">
        <f t="shared" si="0"/>
        <v>0</v>
      </c>
      <c r="I12" s="68">
        <f>IF(A12=1,20,IF(A12=2,18,IF(A12=3,16,IF(A12&gt;3,#REF!-2,0))))</f>
        <v>18</v>
      </c>
      <c r="J12" s="104" t="s">
        <v>139</v>
      </c>
    </row>
    <row r="13" spans="1:11" hidden="1">
      <c r="A13" s="77" t="e">
        <f>RANK(G13,$G$11:$G$29,0)</f>
        <v>#N/A</v>
      </c>
      <c r="B13" s="49"/>
      <c r="C13" s="49"/>
      <c r="D13" s="49"/>
      <c r="E13" s="60"/>
      <c r="F13" s="49"/>
      <c r="G13" s="65"/>
      <c r="H13" s="63">
        <f t="shared" si="0"/>
        <v>0</v>
      </c>
      <c r="I13" s="68" t="e">
        <f>IF(A13=1,20,IF(A13=2,18,IF(A13=3,16,IF(A13&gt;3,#REF!-2,0))))</f>
        <v>#N/A</v>
      </c>
      <c r="J13" s="51"/>
    </row>
    <row r="14" spans="1:11" hidden="1">
      <c r="A14" s="77" t="e">
        <f>RANK(G14,$G$11:$G$32,0)</f>
        <v>#N/A</v>
      </c>
      <c r="B14" s="49"/>
      <c r="C14" s="49"/>
      <c r="D14" s="49"/>
      <c r="E14" s="60"/>
      <c r="F14" s="49"/>
      <c r="G14" s="65"/>
      <c r="H14" s="63">
        <f t="shared" si="0"/>
        <v>0</v>
      </c>
      <c r="I14" s="68" t="e">
        <f>IF(A14=1,20,IF(A14=2,18,IF(A14=3,16,IF(A14&gt;3,#REF!-2,0))))</f>
        <v>#N/A</v>
      </c>
      <c r="J14" s="51"/>
    </row>
    <row r="15" spans="1:11" hidden="1">
      <c r="A15" s="77" t="e">
        <f t="shared" ref="A15:A29" si="1">RANK(G15,$G$11:$G$29,0)</f>
        <v>#N/A</v>
      </c>
      <c r="B15" s="49"/>
      <c r="C15" s="49"/>
      <c r="D15" s="49"/>
      <c r="E15" s="60"/>
      <c r="F15" s="49"/>
      <c r="G15" s="65"/>
      <c r="H15" s="63">
        <f t="shared" si="0"/>
        <v>0</v>
      </c>
      <c r="I15" s="68" t="e">
        <f>IF(A15=1,20,IF(A15=2,18,IF(A15=3,16,IF(A15&gt;3,#REF!-2,0))))</f>
        <v>#N/A</v>
      </c>
      <c r="J15" s="51"/>
    </row>
    <row r="16" spans="1:11" hidden="1">
      <c r="A16" s="77" t="e">
        <f t="shared" si="1"/>
        <v>#N/A</v>
      </c>
      <c r="B16" s="49"/>
      <c r="C16" s="49"/>
      <c r="D16" s="49"/>
      <c r="E16" s="60"/>
      <c r="F16" s="49"/>
      <c r="G16" s="65"/>
      <c r="H16" s="63">
        <f t="shared" si="0"/>
        <v>0</v>
      </c>
      <c r="I16" s="68" t="e">
        <f>IF(A16=1,20,IF(A16=2,18,IF(A16=3,16,IF(A16&gt;3,#REF!-2,0))))</f>
        <v>#N/A</v>
      </c>
      <c r="J16" s="51"/>
    </row>
    <row r="17" spans="1:10" hidden="1">
      <c r="A17" s="77" t="e">
        <f t="shared" si="1"/>
        <v>#N/A</v>
      </c>
      <c r="B17" s="49"/>
      <c r="C17" s="49"/>
      <c r="D17" s="49"/>
      <c r="E17" s="60"/>
      <c r="F17" s="49"/>
      <c r="G17" s="65"/>
      <c r="H17" s="63">
        <f t="shared" si="0"/>
        <v>0</v>
      </c>
      <c r="I17" s="68" t="e">
        <f>IF(A17=1,20,IF(A17=2,18,IF(A17=3,16,IF(A17&gt;3,#REF!-2,0))))</f>
        <v>#N/A</v>
      </c>
      <c r="J17" s="51"/>
    </row>
    <row r="18" spans="1:10" hidden="1">
      <c r="A18" s="77" t="e">
        <f t="shared" si="1"/>
        <v>#N/A</v>
      </c>
      <c r="B18" s="49"/>
      <c r="C18" s="49"/>
      <c r="D18" s="49"/>
      <c r="E18" s="60"/>
      <c r="F18" s="49"/>
      <c r="G18" s="65"/>
      <c r="H18" s="63">
        <f t="shared" si="0"/>
        <v>0</v>
      </c>
      <c r="I18" s="68" t="e">
        <f>IF(A18=1,20,IF(A18=2,18,IF(A18=3,16,IF(A18&gt;3,#REF!-2,0))))</f>
        <v>#N/A</v>
      </c>
      <c r="J18" s="51"/>
    </row>
    <row r="19" spans="1:10" hidden="1">
      <c r="A19" s="77" t="e">
        <f t="shared" si="1"/>
        <v>#N/A</v>
      </c>
      <c r="B19" s="67"/>
      <c r="C19" s="68"/>
      <c r="D19" s="68"/>
      <c r="E19" s="68"/>
      <c r="F19" s="68"/>
      <c r="G19" s="65"/>
      <c r="H19" s="63">
        <f t="shared" si="0"/>
        <v>0</v>
      </c>
      <c r="I19" s="68" t="e">
        <f>IF(A19=1,20,IF(A19=2,18,IF(A19=3,16,IF(A19&gt;3,#REF!-2,0))))</f>
        <v>#N/A</v>
      </c>
      <c r="J19" s="51"/>
    </row>
    <row r="20" spans="1:10" hidden="1">
      <c r="A20" s="77" t="e">
        <f t="shared" si="1"/>
        <v>#N/A</v>
      </c>
      <c r="B20" s="67"/>
      <c r="C20" s="68"/>
      <c r="D20" s="68"/>
      <c r="E20" s="68"/>
      <c r="F20" s="68"/>
      <c r="G20" s="65"/>
      <c r="H20" s="63">
        <f t="shared" si="0"/>
        <v>0</v>
      </c>
      <c r="I20" s="68" t="e">
        <f>IF(A20=1,20,IF(A20=2,18,IF(A20=3,16,IF(A20&gt;3,#REF!-2,0))))</f>
        <v>#N/A</v>
      </c>
      <c r="J20" s="78"/>
    </row>
    <row r="21" spans="1:10" hidden="1">
      <c r="A21" s="77" t="e">
        <f t="shared" si="1"/>
        <v>#N/A</v>
      </c>
      <c r="B21" s="67"/>
      <c r="C21" s="68"/>
      <c r="D21" s="68"/>
      <c r="E21" s="68"/>
      <c r="F21" s="68"/>
      <c r="G21" s="65"/>
      <c r="H21" s="63">
        <f t="shared" si="0"/>
        <v>0</v>
      </c>
      <c r="I21" s="68" t="e">
        <f>IF(A21=1,20,IF(A21=2,18,IF(A21=3,16,IF(A21&gt;3,#REF!-2,0))))</f>
        <v>#N/A</v>
      </c>
      <c r="J21" s="78"/>
    </row>
    <row r="22" spans="1:10" hidden="1">
      <c r="A22" s="77" t="e">
        <f t="shared" si="1"/>
        <v>#N/A</v>
      </c>
      <c r="B22" s="67"/>
      <c r="C22" s="68"/>
      <c r="D22" s="68"/>
      <c r="E22" s="68"/>
      <c r="F22" s="68"/>
      <c r="G22" s="65"/>
      <c r="H22" s="63">
        <f t="shared" si="0"/>
        <v>0</v>
      </c>
      <c r="I22" s="68" t="e">
        <f>IF(A22=1,20,IF(A22=2,18,IF(A22=3,16,IF(A22&gt;3,#REF!-2,0))))</f>
        <v>#N/A</v>
      </c>
      <c r="J22" s="78"/>
    </row>
    <row r="23" spans="1:10" hidden="1">
      <c r="A23" s="77" t="e">
        <f t="shared" si="1"/>
        <v>#N/A</v>
      </c>
      <c r="B23" s="67"/>
      <c r="C23" s="68"/>
      <c r="D23" s="68"/>
      <c r="E23" s="68"/>
      <c r="F23" s="68"/>
      <c r="G23" s="65"/>
      <c r="H23" s="63">
        <f t="shared" si="0"/>
        <v>0</v>
      </c>
      <c r="I23" s="68" t="e">
        <f>IF(A23=1,20,IF(A23=2,18,IF(A23=3,16,IF(A23&gt;3,#REF!-2,0))))</f>
        <v>#N/A</v>
      </c>
      <c r="J23" s="78"/>
    </row>
    <row r="24" spans="1:10" hidden="1">
      <c r="A24" s="77" t="e">
        <f t="shared" si="1"/>
        <v>#N/A</v>
      </c>
      <c r="B24" s="67"/>
      <c r="C24" s="68"/>
      <c r="D24" s="68"/>
      <c r="E24" s="68"/>
      <c r="F24" s="68"/>
      <c r="G24" s="65"/>
      <c r="H24" s="63">
        <f t="shared" si="0"/>
        <v>0</v>
      </c>
      <c r="I24" s="68" t="e">
        <f>IF(A24=1,20,IF(A24=2,18,IF(A24=3,16,IF(A24&gt;3,#REF!-2,0))))</f>
        <v>#N/A</v>
      </c>
      <c r="J24" s="78"/>
    </row>
    <row r="25" spans="1:10" hidden="1">
      <c r="A25" s="77" t="e">
        <f t="shared" si="1"/>
        <v>#N/A</v>
      </c>
      <c r="B25" s="67"/>
      <c r="C25" s="68"/>
      <c r="D25" s="68"/>
      <c r="E25" s="68"/>
      <c r="F25" s="68"/>
      <c r="G25" s="65"/>
      <c r="H25" s="63">
        <f t="shared" si="0"/>
        <v>0</v>
      </c>
      <c r="I25" s="68" t="e">
        <f>IF(A25=1,20,IF(A25=2,18,IF(A25=3,16,IF(A25&gt;3,#REF!-2,0))))</f>
        <v>#N/A</v>
      </c>
      <c r="J25" s="78"/>
    </row>
    <row r="26" spans="1:10" hidden="1">
      <c r="A26" s="77" t="e">
        <f t="shared" si="1"/>
        <v>#N/A</v>
      </c>
      <c r="B26" s="67"/>
      <c r="C26" s="68"/>
      <c r="D26" s="68"/>
      <c r="E26" s="68"/>
      <c r="F26" s="68"/>
      <c r="G26" s="65"/>
      <c r="H26" s="63">
        <f t="shared" si="0"/>
        <v>0</v>
      </c>
      <c r="I26" s="68" t="e">
        <f>IF(A26=1,20,IF(A26=2,18,IF(A26=3,16,IF(A26&gt;3,#REF!-2,0))))</f>
        <v>#N/A</v>
      </c>
      <c r="J26" s="78"/>
    </row>
    <row r="27" spans="1:10" hidden="1">
      <c r="A27" s="77" t="e">
        <f t="shared" si="1"/>
        <v>#N/A</v>
      </c>
      <c r="B27" s="67"/>
      <c r="C27" s="79"/>
      <c r="D27" s="68"/>
      <c r="E27" s="68"/>
      <c r="F27" s="68"/>
      <c r="G27" s="65"/>
      <c r="H27" s="63">
        <f t="shared" si="0"/>
        <v>0</v>
      </c>
      <c r="I27" s="68" t="e">
        <f>IF(A27=1,20,IF(A27=2,18,IF(A27=3,16,IF(A27&gt;3,#REF!-2,0))))</f>
        <v>#N/A</v>
      </c>
      <c r="J27" s="78"/>
    </row>
    <row r="28" spans="1:10" hidden="1">
      <c r="A28" s="77" t="e">
        <f t="shared" si="1"/>
        <v>#N/A</v>
      </c>
      <c r="B28" s="67"/>
      <c r="C28" s="78"/>
      <c r="D28" s="68"/>
      <c r="E28" s="68"/>
      <c r="F28" s="68"/>
      <c r="G28" s="65"/>
      <c r="H28" s="63">
        <f t="shared" si="0"/>
        <v>0</v>
      </c>
      <c r="I28" s="68" t="e">
        <f>IF(A28=1,20,IF(A28=2,18,IF(A28=3,16,IF(A28&gt;3,#REF!-2,0))))</f>
        <v>#N/A</v>
      </c>
      <c r="J28" s="78"/>
    </row>
    <row r="29" spans="1:10" hidden="1">
      <c r="A29" s="77" t="e">
        <f t="shared" si="1"/>
        <v>#N/A</v>
      </c>
      <c r="B29" s="70"/>
      <c r="C29" s="78"/>
      <c r="D29" s="71"/>
      <c r="E29" s="71"/>
      <c r="F29" s="71"/>
      <c r="G29" s="72"/>
      <c r="H29" s="63">
        <f t="shared" si="0"/>
        <v>0</v>
      </c>
      <c r="I29" s="71" t="e">
        <f>IF(A29=1,20,IF(A29=2,18,IF(A29=3,16,IF(A29&gt;3,#REF!-2,0))))</f>
        <v>#N/A</v>
      </c>
      <c r="J29" s="80"/>
    </row>
    <row r="30" spans="1:10" hidden="1">
      <c r="A30" s="81" t="e">
        <f>RANK(G30,$G$11:$G$32,0)</f>
        <v>#N/A</v>
      </c>
      <c r="B30" s="67"/>
      <c r="C30" s="78"/>
      <c r="D30" s="68"/>
      <c r="E30" s="68"/>
      <c r="F30" s="68"/>
      <c r="G30" s="65"/>
      <c r="H30" s="63">
        <f t="shared" si="0"/>
        <v>0</v>
      </c>
      <c r="I30" s="68" t="e">
        <f>IF(A30=1,20,IF(A30=2,18,IF(A30=3,16,IF(A30&gt;3,#REF!-2,0))))</f>
        <v>#N/A</v>
      </c>
      <c r="J30" s="78"/>
    </row>
    <row r="31" spans="1:10" hidden="1">
      <c r="A31" s="81" t="e">
        <f>RANK(G31,$G$11:$G$32,0)</f>
        <v>#N/A</v>
      </c>
      <c r="B31" s="67"/>
      <c r="C31" s="78"/>
      <c r="D31" s="68"/>
      <c r="E31" s="68"/>
      <c r="F31" s="68"/>
      <c r="G31" s="65"/>
      <c r="H31" s="63">
        <f t="shared" si="0"/>
        <v>0</v>
      </c>
      <c r="I31" s="68" t="e">
        <f>IF(A31=1,20,IF(A31=2,18,IF(A31=3,16,IF(A31&gt;3,#REF!-2,0))))</f>
        <v>#N/A</v>
      </c>
      <c r="J31" s="78"/>
    </row>
    <row r="32" spans="1:10" hidden="1">
      <c r="A32" s="81" t="e">
        <f>RANK(G32,$G$11:$G$32,0)</f>
        <v>#N/A</v>
      </c>
      <c r="B32" s="67"/>
      <c r="C32" s="78"/>
      <c r="D32" s="68"/>
      <c r="E32" s="68"/>
      <c r="F32" s="68"/>
      <c r="G32" s="65"/>
      <c r="H32" s="63">
        <f t="shared" si="0"/>
        <v>0</v>
      </c>
      <c r="I32" s="68" t="e">
        <f>IF(A32=1,20,IF(A32=2,18,IF(A32=3,16,IF(A32&gt;3,#REF!-2,0))))</f>
        <v>#N/A</v>
      </c>
      <c r="J32" s="78"/>
    </row>
    <row r="34" spans="2:10">
      <c r="B34" s="8" t="s">
        <v>16</v>
      </c>
      <c r="D34" s="8" t="str">
        <f>Ждо58кг!D35</f>
        <v>Быков В.В.</v>
      </c>
      <c r="G34" s="8" t="s">
        <v>17</v>
      </c>
      <c r="J34" s="8" t="str">
        <f>Ждо58кг!J35</f>
        <v>Исрапилов Ш.К.</v>
      </c>
    </row>
  </sheetData>
  <pageMargins left="0.45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G31" sqref="G31"/>
    </sheetView>
  </sheetViews>
  <sheetFormatPr defaultRowHeight="12.75"/>
  <cols>
    <col min="1" max="1" width="4.140625" style="8" customWidth="1"/>
    <col min="2" max="2" width="22.7109375" style="8" customWidth="1"/>
    <col min="3" max="3" width="12.42578125" style="8" customWidth="1"/>
    <col min="4" max="4" width="17.85546875" style="8" customWidth="1"/>
    <col min="5" max="5" width="7.7109375" style="8" customWidth="1"/>
    <col min="6" max="6" width="7.5703125" style="8" customWidth="1"/>
    <col min="7" max="7" width="15.28515625" style="8" customWidth="1"/>
    <col min="8" max="8" width="12.28515625" style="8" customWidth="1"/>
    <col min="9" max="9" width="10.42578125" style="8" customWidth="1"/>
    <col min="10" max="10" width="17.42578125" style="8" customWidth="1"/>
    <col min="11" max="11" width="12.28515625" style="8" customWidth="1"/>
    <col min="12" max="16384" width="9.140625" style="8"/>
  </cols>
  <sheetData>
    <row r="1" spans="1:16">
      <c r="F1" s="15" t="str">
        <f>Ждо58кг!F1</f>
        <v>Общественно-государственное физкультурно-спортивное</v>
      </c>
    </row>
    <row r="2" spans="1:16">
      <c r="F2" s="15" t="str">
        <f>Ждо58кг!F2</f>
        <v>объединение "Юность России"</v>
      </c>
    </row>
    <row r="3" spans="1:16">
      <c r="F3" s="15" t="str">
        <f>Ждо58кг!F3</f>
        <v>Волгоградское региональное отделение ОГФСО "Юность России"</v>
      </c>
    </row>
    <row r="4" spans="1:16">
      <c r="B4" s="15" t="str">
        <f>Ждо58кг!B4</f>
        <v>07.11.14-09.11.2014</v>
      </c>
      <c r="J4" s="15" t="s">
        <v>24</v>
      </c>
    </row>
    <row r="5" spans="1:16">
      <c r="B5" s="15" t="str">
        <f>Ждо58кг!B5</f>
        <v>г. Волжский.  Ул. Сталинградская 6.</v>
      </c>
      <c r="F5" s="74" t="str">
        <f>Ждо58кг!F5</f>
        <v>ПРОТОКОЛ</v>
      </c>
      <c r="J5" s="15" t="s">
        <v>18</v>
      </c>
    </row>
    <row r="6" spans="1:16" ht="15">
      <c r="B6" s="76"/>
      <c r="C6" s="75"/>
      <c r="D6" s="75"/>
      <c r="F6" s="57" t="str">
        <f>Ждо58кг!F6</f>
        <v xml:space="preserve">Первенство ОГ ФСО </v>
      </c>
      <c r="G6" s="54"/>
      <c r="I6" s="75"/>
      <c r="J6" s="103"/>
      <c r="K6" s="75"/>
    </row>
    <row r="7" spans="1:16" ht="15">
      <c r="B7" s="76"/>
      <c r="C7" s="75"/>
      <c r="D7" s="76"/>
      <c r="F7" s="57" t="str">
        <f>Ждо58кг!F7</f>
        <v xml:space="preserve">По гиревому спорту среди юношей и девушек </v>
      </c>
      <c r="G7" s="55"/>
      <c r="H7" s="55"/>
      <c r="I7" s="76"/>
      <c r="J7" s="76"/>
      <c r="K7" s="76"/>
    </row>
    <row r="8" spans="1:16" ht="15.75">
      <c r="B8" s="38"/>
      <c r="C8" s="75"/>
      <c r="D8" s="38"/>
      <c r="F8" s="58" t="s">
        <v>53</v>
      </c>
      <c r="G8" s="55"/>
      <c r="H8" s="55"/>
      <c r="I8" s="86"/>
      <c r="J8" s="86"/>
      <c r="K8" s="86"/>
    </row>
    <row r="9" spans="1:16" ht="13.5" thickBot="1"/>
    <row r="10" spans="1:16" ht="13.5" thickBot="1">
      <c r="A10" s="42" t="s">
        <v>7</v>
      </c>
      <c r="B10" s="43" t="s">
        <v>0</v>
      </c>
      <c r="C10" s="43" t="s">
        <v>1</v>
      </c>
      <c r="D10" s="43" t="s">
        <v>2</v>
      </c>
      <c r="E10" s="52" t="s">
        <v>3</v>
      </c>
      <c r="F10" s="43" t="s">
        <v>4</v>
      </c>
      <c r="G10" s="43" t="s">
        <v>8</v>
      </c>
      <c r="H10" s="43" t="s">
        <v>10</v>
      </c>
      <c r="I10" s="43" t="s">
        <v>12</v>
      </c>
      <c r="J10" s="43" t="s">
        <v>11</v>
      </c>
      <c r="N10" s="35"/>
      <c r="O10" s="35"/>
    </row>
    <row r="11" spans="1:16" ht="25.5">
      <c r="A11" s="77">
        <f>RANK(G11,$G$11:$G$30,0)</f>
        <v>1</v>
      </c>
      <c r="B11" s="51" t="s">
        <v>124</v>
      </c>
      <c r="C11" s="50">
        <v>1997</v>
      </c>
      <c r="D11" s="51" t="s">
        <v>120</v>
      </c>
      <c r="E11" s="51" t="s">
        <v>115</v>
      </c>
      <c r="F11" s="50">
        <v>72.599999999999994</v>
      </c>
      <c r="G11" s="61">
        <v>148</v>
      </c>
      <c r="H11" s="63">
        <f t="shared" ref="H11:H17" si="0">IF(G11&gt;=$I$8,$I$7,IF(G11&gt;=$J$8,$J$7,IF(G11&gt;=$K$8,$K$7,"-")))</f>
        <v>0</v>
      </c>
      <c r="I11" s="68">
        <f t="shared" ref="I11:I18" si="1">IF(A11=1,20,IF(A11=2,18,IF(A11=3,16,IF(A11&gt;3,Q11-2,0))))</f>
        <v>20</v>
      </c>
      <c r="J11" s="51" t="s">
        <v>122</v>
      </c>
      <c r="N11" s="35"/>
      <c r="O11" s="35"/>
      <c r="P11" s="35"/>
    </row>
    <row r="12" spans="1:16" ht="25.5">
      <c r="A12" s="77">
        <f>RANK(G12,$G$11:$G$30,0)</f>
        <v>2</v>
      </c>
      <c r="B12" s="51" t="s">
        <v>97</v>
      </c>
      <c r="C12" s="50">
        <v>1996</v>
      </c>
      <c r="D12" s="51" t="s">
        <v>88</v>
      </c>
      <c r="E12" s="50">
        <v>1</v>
      </c>
      <c r="F12" s="50">
        <v>71.3</v>
      </c>
      <c r="G12" s="65">
        <v>117</v>
      </c>
      <c r="H12" s="63">
        <f t="shared" si="0"/>
        <v>0</v>
      </c>
      <c r="I12" s="68">
        <f t="shared" si="1"/>
        <v>18</v>
      </c>
      <c r="J12" s="51" t="s">
        <v>55</v>
      </c>
      <c r="N12" s="35"/>
      <c r="O12" s="35"/>
      <c r="P12" s="35"/>
    </row>
    <row r="13" spans="1:16" ht="25.5">
      <c r="A13" s="77">
        <f>RANK(G13,$G$11:$G$30,0)</f>
        <v>3</v>
      </c>
      <c r="B13" s="51" t="s">
        <v>108</v>
      </c>
      <c r="C13" s="50">
        <v>1998</v>
      </c>
      <c r="D13" s="51" t="s">
        <v>104</v>
      </c>
      <c r="E13" s="50">
        <v>1</v>
      </c>
      <c r="F13" s="50">
        <v>63.9</v>
      </c>
      <c r="G13" s="65">
        <v>81</v>
      </c>
      <c r="H13" s="63">
        <f t="shared" si="0"/>
        <v>0</v>
      </c>
      <c r="I13" s="68">
        <f t="shared" si="1"/>
        <v>16</v>
      </c>
      <c r="J13" s="51" t="s">
        <v>106</v>
      </c>
      <c r="N13" s="35"/>
      <c r="O13" s="35"/>
      <c r="P13" s="35"/>
    </row>
    <row r="14" spans="1:16" hidden="1">
      <c r="A14" s="77" t="e">
        <f t="shared" ref="A14:A30" si="2">RANK(G14,$G$11:$G$30,0)</f>
        <v>#N/A</v>
      </c>
      <c r="B14" s="49"/>
      <c r="C14" s="49"/>
      <c r="D14" s="49"/>
      <c r="E14" s="60"/>
      <c r="F14" s="49"/>
      <c r="G14" s="65"/>
      <c r="H14" s="63">
        <f t="shared" si="0"/>
        <v>0</v>
      </c>
      <c r="I14" s="68" t="e">
        <f t="shared" si="1"/>
        <v>#N/A</v>
      </c>
      <c r="J14" s="51"/>
      <c r="N14" s="35"/>
      <c r="O14" s="35"/>
      <c r="P14" s="35"/>
    </row>
    <row r="15" spans="1:16" hidden="1">
      <c r="A15" s="77" t="e">
        <f t="shared" si="2"/>
        <v>#N/A</v>
      </c>
      <c r="B15" s="49"/>
      <c r="C15" s="49"/>
      <c r="D15" s="49"/>
      <c r="E15" s="60"/>
      <c r="F15" s="49"/>
      <c r="G15" s="65"/>
      <c r="H15" s="63">
        <f t="shared" si="0"/>
        <v>0</v>
      </c>
      <c r="I15" s="68" t="e">
        <f t="shared" si="1"/>
        <v>#N/A</v>
      </c>
      <c r="J15" s="51"/>
      <c r="N15" s="35"/>
      <c r="O15" s="35"/>
      <c r="P15" s="35"/>
    </row>
    <row r="16" spans="1:16" hidden="1">
      <c r="A16" s="77" t="e">
        <f t="shared" si="2"/>
        <v>#N/A</v>
      </c>
      <c r="B16" s="49"/>
      <c r="C16" s="49"/>
      <c r="D16" s="49"/>
      <c r="E16" s="60"/>
      <c r="F16" s="49"/>
      <c r="G16" s="65"/>
      <c r="H16" s="63">
        <f t="shared" si="0"/>
        <v>0</v>
      </c>
      <c r="I16" s="68" t="e">
        <f t="shared" si="1"/>
        <v>#N/A</v>
      </c>
      <c r="J16" s="51"/>
      <c r="N16" s="35"/>
      <c r="O16" s="35"/>
      <c r="P16" s="35"/>
    </row>
    <row r="17" spans="1:16" hidden="1">
      <c r="A17" s="77" t="e">
        <f t="shared" si="2"/>
        <v>#N/A</v>
      </c>
      <c r="B17" s="49"/>
      <c r="C17" s="49"/>
      <c r="D17" s="49"/>
      <c r="F17" s="49"/>
      <c r="G17" s="65"/>
      <c r="H17" s="63">
        <f t="shared" si="0"/>
        <v>0</v>
      </c>
      <c r="I17" s="68" t="e">
        <f t="shared" si="1"/>
        <v>#N/A</v>
      </c>
      <c r="J17" s="51"/>
      <c r="N17" s="35"/>
      <c r="O17" s="35"/>
      <c r="P17" s="35"/>
    </row>
    <row r="18" spans="1:16" hidden="1">
      <c r="A18" s="77" t="e">
        <f t="shared" si="2"/>
        <v>#N/A</v>
      </c>
      <c r="B18" s="67"/>
      <c r="C18" s="68"/>
      <c r="D18" s="68"/>
      <c r="E18" s="68"/>
      <c r="F18" s="68"/>
      <c r="G18" s="65"/>
      <c r="H18" s="63">
        <f t="shared" ref="H18:H30" si="3">IF(G18&gt;=$I$8,$I$7,IF(G18&gt;=$J$8,$J$7,IF(G18&gt;=$K$8,$K$7,"-")))</f>
        <v>0</v>
      </c>
      <c r="I18" s="68" t="e">
        <f t="shared" si="1"/>
        <v>#N/A</v>
      </c>
      <c r="J18" s="67"/>
      <c r="N18" s="35"/>
      <c r="O18" s="35"/>
      <c r="P18" s="35"/>
    </row>
    <row r="19" spans="1:16" hidden="1">
      <c r="A19" s="77" t="e">
        <f t="shared" si="2"/>
        <v>#N/A</v>
      </c>
      <c r="B19" s="67"/>
      <c r="C19" s="68"/>
      <c r="D19" s="68"/>
      <c r="E19" s="68"/>
      <c r="F19" s="68"/>
      <c r="G19" s="65"/>
      <c r="H19" s="63">
        <f t="shared" si="3"/>
        <v>0</v>
      </c>
      <c r="I19" s="68" t="e">
        <f t="shared" ref="I19:I30" si="4">IF(A19=1,20,IF(A19=2,18,IF(A19=3,16,IF(A19&gt;3,Q19-2,0))))</f>
        <v>#N/A</v>
      </c>
      <c r="J19" s="67"/>
      <c r="N19" s="35"/>
      <c r="O19" s="35"/>
      <c r="P19" s="35"/>
    </row>
    <row r="20" spans="1:16" hidden="1">
      <c r="A20" s="77" t="e">
        <f t="shared" si="2"/>
        <v>#N/A</v>
      </c>
      <c r="B20" s="67"/>
      <c r="C20" s="68"/>
      <c r="D20" s="68"/>
      <c r="E20" s="68"/>
      <c r="F20" s="68"/>
      <c r="G20" s="65"/>
      <c r="H20" s="63">
        <f t="shared" si="3"/>
        <v>0</v>
      </c>
      <c r="I20" s="68" t="e">
        <f t="shared" si="4"/>
        <v>#N/A</v>
      </c>
      <c r="J20" s="67"/>
      <c r="N20" s="35"/>
      <c r="O20" s="35"/>
      <c r="P20" s="35"/>
    </row>
    <row r="21" spans="1:16" hidden="1">
      <c r="A21" s="77" t="e">
        <f t="shared" si="2"/>
        <v>#N/A</v>
      </c>
      <c r="B21" s="67"/>
      <c r="C21" s="68"/>
      <c r="D21" s="68"/>
      <c r="E21" s="68"/>
      <c r="F21" s="68"/>
      <c r="G21" s="65"/>
      <c r="H21" s="63">
        <f t="shared" si="3"/>
        <v>0</v>
      </c>
      <c r="I21" s="68" t="e">
        <f t="shared" si="4"/>
        <v>#N/A</v>
      </c>
      <c r="J21" s="67"/>
      <c r="N21" s="35"/>
      <c r="O21" s="35"/>
      <c r="P21" s="35"/>
    </row>
    <row r="22" spans="1:16" hidden="1">
      <c r="A22" s="77" t="e">
        <f t="shared" si="2"/>
        <v>#N/A</v>
      </c>
      <c r="B22" s="67"/>
      <c r="C22" s="68"/>
      <c r="D22" s="68"/>
      <c r="E22" s="68"/>
      <c r="F22" s="68"/>
      <c r="G22" s="65"/>
      <c r="H22" s="63">
        <f t="shared" si="3"/>
        <v>0</v>
      </c>
      <c r="I22" s="68" t="e">
        <f t="shared" si="4"/>
        <v>#N/A</v>
      </c>
      <c r="J22" s="67"/>
      <c r="N22" s="35"/>
      <c r="O22" s="35"/>
      <c r="P22" s="35"/>
    </row>
    <row r="23" spans="1:16" hidden="1">
      <c r="A23" s="77" t="e">
        <f t="shared" si="2"/>
        <v>#N/A</v>
      </c>
      <c r="B23" s="67"/>
      <c r="C23" s="68"/>
      <c r="D23" s="68"/>
      <c r="E23" s="68"/>
      <c r="F23" s="68"/>
      <c r="G23" s="65"/>
      <c r="H23" s="63">
        <f t="shared" si="3"/>
        <v>0</v>
      </c>
      <c r="I23" s="68" t="e">
        <f t="shared" si="4"/>
        <v>#N/A</v>
      </c>
      <c r="J23" s="67"/>
      <c r="N23" s="35"/>
      <c r="O23" s="35"/>
      <c r="P23" s="35"/>
    </row>
    <row r="24" spans="1:16" hidden="1">
      <c r="A24" s="77" t="e">
        <f t="shared" si="2"/>
        <v>#N/A</v>
      </c>
      <c r="B24" s="67"/>
      <c r="C24" s="68"/>
      <c r="D24" s="68"/>
      <c r="E24" s="68"/>
      <c r="F24" s="68"/>
      <c r="G24" s="65"/>
      <c r="H24" s="63">
        <f t="shared" si="3"/>
        <v>0</v>
      </c>
      <c r="I24" s="68" t="e">
        <f t="shared" si="4"/>
        <v>#N/A</v>
      </c>
      <c r="J24" s="67"/>
      <c r="N24" s="35"/>
      <c r="O24" s="35"/>
      <c r="P24" s="35"/>
    </row>
    <row r="25" spans="1:16" hidden="1">
      <c r="A25" s="77" t="e">
        <f t="shared" si="2"/>
        <v>#N/A</v>
      </c>
      <c r="B25" s="67"/>
      <c r="C25" s="68"/>
      <c r="D25" s="68"/>
      <c r="E25" s="68"/>
      <c r="F25" s="68"/>
      <c r="G25" s="65"/>
      <c r="H25" s="63">
        <f t="shared" si="3"/>
        <v>0</v>
      </c>
      <c r="I25" s="68" t="e">
        <f t="shared" si="4"/>
        <v>#N/A</v>
      </c>
      <c r="J25" s="67"/>
      <c r="N25" s="35"/>
      <c r="O25" s="35"/>
      <c r="P25" s="35"/>
    </row>
    <row r="26" spans="1:16" hidden="1">
      <c r="A26" s="77" t="e">
        <f t="shared" si="2"/>
        <v>#N/A</v>
      </c>
      <c r="B26" s="67"/>
      <c r="C26" s="68"/>
      <c r="D26" s="68"/>
      <c r="E26" s="68"/>
      <c r="F26" s="68"/>
      <c r="G26" s="65"/>
      <c r="H26" s="63">
        <f t="shared" si="3"/>
        <v>0</v>
      </c>
      <c r="I26" s="68" t="e">
        <f t="shared" si="4"/>
        <v>#N/A</v>
      </c>
      <c r="J26" s="67"/>
      <c r="N26" s="35"/>
      <c r="O26" s="35"/>
      <c r="P26" s="35"/>
    </row>
    <row r="27" spans="1:16" hidden="1">
      <c r="A27" s="77" t="e">
        <f t="shared" si="2"/>
        <v>#N/A</v>
      </c>
      <c r="B27" s="67"/>
      <c r="C27" s="68"/>
      <c r="D27" s="68"/>
      <c r="E27" s="68"/>
      <c r="F27" s="68"/>
      <c r="G27" s="65"/>
      <c r="H27" s="63">
        <f t="shared" si="3"/>
        <v>0</v>
      </c>
      <c r="I27" s="68" t="e">
        <f t="shared" si="4"/>
        <v>#N/A</v>
      </c>
      <c r="J27" s="67"/>
      <c r="N27" s="35"/>
      <c r="O27" s="35"/>
      <c r="P27" s="35"/>
    </row>
    <row r="28" spans="1:16" hidden="1">
      <c r="A28" s="77" t="e">
        <f t="shared" si="2"/>
        <v>#N/A</v>
      </c>
      <c r="B28" s="67"/>
      <c r="C28" s="68"/>
      <c r="D28" s="68"/>
      <c r="E28" s="68"/>
      <c r="F28" s="68"/>
      <c r="G28" s="65"/>
      <c r="H28" s="63">
        <f t="shared" si="3"/>
        <v>0</v>
      </c>
      <c r="I28" s="68" t="e">
        <f t="shared" si="4"/>
        <v>#N/A</v>
      </c>
      <c r="J28" s="67"/>
      <c r="N28" s="35"/>
      <c r="O28" s="35"/>
      <c r="P28" s="35"/>
    </row>
    <row r="29" spans="1:16" hidden="1">
      <c r="A29" s="77" t="e">
        <f t="shared" si="2"/>
        <v>#N/A</v>
      </c>
      <c r="B29" s="67"/>
      <c r="C29" s="68"/>
      <c r="D29" s="68"/>
      <c r="E29" s="68"/>
      <c r="F29" s="68"/>
      <c r="G29" s="65"/>
      <c r="H29" s="63">
        <f t="shared" si="3"/>
        <v>0</v>
      </c>
      <c r="I29" s="68" t="e">
        <f t="shared" si="4"/>
        <v>#N/A</v>
      </c>
      <c r="J29" s="67"/>
      <c r="N29" s="35"/>
      <c r="O29" s="35"/>
      <c r="P29" s="35"/>
    </row>
    <row r="30" spans="1:16" hidden="1">
      <c r="A30" s="77" t="e">
        <f t="shared" si="2"/>
        <v>#N/A</v>
      </c>
      <c r="B30" s="70"/>
      <c r="C30" s="71"/>
      <c r="D30" s="71"/>
      <c r="E30" s="71"/>
      <c r="F30" s="71"/>
      <c r="G30" s="72"/>
      <c r="H30" s="63">
        <f t="shared" si="3"/>
        <v>0</v>
      </c>
      <c r="I30" s="71" t="e">
        <f t="shared" si="4"/>
        <v>#N/A</v>
      </c>
      <c r="J30" s="70"/>
      <c r="N30" s="35"/>
      <c r="O30" s="35"/>
      <c r="P30" s="35"/>
    </row>
    <row r="32" spans="1:16">
      <c r="B32" s="8" t="s">
        <v>16</v>
      </c>
      <c r="D32" s="8" t="str">
        <f>Ждо58кг!D35</f>
        <v>Быков В.В.</v>
      </c>
      <c r="G32" s="8" t="s">
        <v>17</v>
      </c>
      <c r="J32" s="8" t="str">
        <f>Ждо58кг!J35</f>
        <v>Исрапилов Ш.К.</v>
      </c>
    </row>
  </sheetData>
  <phoneticPr fontId="0" type="noConversion"/>
  <pageMargins left="0.25" right="0.25" top="0.75" bottom="0.75" header="0.3" footer="0.3"/>
  <pageSetup paperSize="9" orientation="landscape" horizontalDpi="4294967293" verticalDpi="0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T32"/>
  <sheetViews>
    <sheetView topLeftCell="A7" zoomScale="85" zoomScaleNormal="85" workbookViewId="0">
      <selection activeCell="K11" sqref="K11"/>
    </sheetView>
  </sheetViews>
  <sheetFormatPr defaultRowHeight="12.75"/>
  <cols>
    <col min="1" max="1" width="3.85546875" style="8" customWidth="1"/>
    <col min="2" max="2" width="25.5703125" style="8" customWidth="1"/>
    <col min="3" max="3" width="7.85546875" style="8" customWidth="1"/>
    <col min="4" max="4" width="18.28515625" style="8" customWidth="1"/>
    <col min="5" max="5" width="5.85546875" style="8" customWidth="1"/>
    <col min="6" max="6" width="6.85546875" style="8" customWidth="1"/>
    <col min="7" max="7" width="7.7109375" style="8" customWidth="1"/>
    <col min="8" max="8" width="5.28515625" style="8" customWidth="1"/>
    <col min="9" max="9" width="6" style="8" customWidth="1"/>
    <col min="10" max="10" width="5.28515625" style="8" customWidth="1"/>
    <col min="11" max="11" width="8.140625" style="8" customWidth="1"/>
    <col min="12" max="12" width="6.28515625" style="8" customWidth="1"/>
    <col min="13" max="13" width="5.28515625" style="8" customWidth="1"/>
    <col min="14" max="14" width="15.7109375" style="8" customWidth="1"/>
    <col min="15" max="16" width="5.85546875" style="8" customWidth="1"/>
    <col min="17" max="17" width="5.7109375" style="8" customWidth="1"/>
    <col min="18" max="16384" width="9.140625" style="8"/>
  </cols>
  <sheetData>
    <row r="1" spans="1:20">
      <c r="I1" s="15" t="str">
        <f>Жсв68кг!F1</f>
        <v>Общественно-государственное физкультурно-спортивное</v>
      </c>
    </row>
    <row r="2" spans="1:20">
      <c r="G2" s="10"/>
      <c r="I2" s="15" t="str">
        <f>Жсв68кг!F2</f>
        <v>объединение "Юность России"</v>
      </c>
    </row>
    <row r="3" spans="1:20">
      <c r="I3" s="15" t="str">
        <f>Жсв68кг!F3</f>
        <v>Волгоградское региональное отделение ОГФСО "Юность России"</v>
      </c>
    </row>
    <row r="4" spans="1:20">
      <c r="B4" s="35" t="str">
        <f>Жсв68кг!B4</f>
        <v>07.11.14-09.11.2014</v>
      </c>
      <c r="N4" s="36" t="s">
        <v>25</v>
      </c>
    </row>
    <row r="5" spans="1:20" ht="23.25">
      <c r="B5" s="35" t="str">
        <f>Жсв68кг!B5</f>
        <v>г. Волжский.  Ул. Сталинградская 6.</v>
      </c>
      <c r="I5" s="56" t="s">
        <v>15</v>
      </c>
      <c r="N5" s="8" t="s">
        <v>18</v>
      </c>
    </row>
    <row r="6" spans="1:20" ht="15">
      <c r="B6" s="89"/>
      <c r="C6" s="76"/>
      <c r="D6" s="75"/>
      <c r="E6" s="75"/>
      <c r="H6" s="9"/>
      <c r="I6" s="57" t="str">
        <f>Жсв68кг!F6</f>
        <v xml:space="preserve">Первенство ОГ ФСО </v>
      </c>
      <c r="J6" s="55"/>
      <c r="K6" s="54"/>
      <c r="N6" s="103"/>
      <c r="O6" s="75"/>
      <c r="P6" s="75"/>
    </row>
    <row r="7" spans="1:20" ht="15">
      <c r="B7" s="76"/>
      <c r="C7" s="76"/>
      <c r="D7" s="76"/>
      <c r="E7" s="75"/>
      <c r="H7" s="9"/>
      <c r="I7" s="57" t="str">
        <f>Жсв68кг!F7</f>
        <v xml:space="preserve">По гиревому спорту среди юношей и девушек </v>
      </c>
      <c r="J7" s="55"/>
      <c r="K7" s="55"/>
      <c r="L7" s="55"/>
      <c r="N7" s="76"/>
      <c r="O7" s="76"/>
      <c r="P7" s="76"/>
    </row>
    <row r="8" spans="1:20" ht="15.75">
      <c r="B8" s="38"/>
      <c r="C8" s="38"/>
      <c r="D8" s="38"/>
      <c r="E8" s="75"/>
      <c r="I8" s="58" t="s">
        <v>48</v>
      </c>
      <c r="J8" s="55"/>
      <c r="K8" s="55"/>
      <c r="L8" s="55"/>
      <c r="N8" s="86"/>
      <c r="O8" s="86"/>
      <c r="P8" s="86"/>
    </row>
    <row r="10" spans="1:20" ht="13.5" thickBot="1">
      <c r="A10" s="24" t="s">
        <v>7</v>
      </c>
      <c r="B10" s="23" t="s">
        <v>0</v>
      </c>
      <c r="C10" s="23" t="s">
        <v>1</v>
      </c>
      <c r="D10" s="53" t="s">
        <v>2</v>
      </c>
      <c r="E10" s="53" t="s">
        <v>3</v>
      </c>
      <c r="F10" s="23" t="s">
        <v>4</v>
      </c>
      <c r="G10" s="23" t="s">
        <v>5</v>
      </c>
      <c r="H10" s="23" t="s">
        <v>32</v>
      </c>
      <c r="I10" s="23" t="s">
        <v>8</v>
      </c>
      <c r="J10" s="23" t="s">
        <v>6</v>
      </c>
      <c r="K10" s="23" t="s">
        <v>9</v>
      </c>
      <c r="L10" s="23" t="s">
        <v>33</v>
      </c>
      <c r="M10" s="23" t="s">
        <v>12</v>
      </c>
      <c r="N10" s="23" t="s">
        <v>11</v>
      </c>
      <c r="R10" s="35"/>
      <c r="S10" s="35"/>
    </row>
    <row r="11" spans="1:20" ht="25.5">
      <c r="A11" s="59">
        <f t="shared" ref="A11:A16" si="0">RANK(K11,$K$11:$K$30,0)</f>
        <v>1</v>
      </c>
      <c r="B11" s="51" t="s">
        <v>111</v>
      </c>
      <c r="C11" s="50">
        <v>1996</v>
      </c>
      <c r="D11" s="51" t="s">
        <v>104</v>
      </c>
      <c r="E11" s="50">
        <v>1</v>
      </c>
      <c r="F11" s="50">
        <v>58</v>
      </c>
      <c r="G11" s="61">
        <v>90</v>
      </c>
      <c r="H11" s="62">
        <f t="shared" ref="H11:H16" si="1">RANK(G11,$G$11:$G$30,0)</f>
        <v>1</v>
      </c>
      <c r="I11" s="61">
        <v>112</v>
      </c>
      <c r="J11" s="63">
        <f t="shared" ref="J11:J16" si="2">I11/2</f>
        <v>56</v>
      </c>
      <c r="K11" s="65">
        <f t="shared" ref="K11:K16" si="3">G11+I11/2</f>
        <v>146</v>
      </c>
      <c r="L11" s="62">
        <f t="shared" ref="L11:L18" si="4">IF(K11&gt;=$N$8,$N$7,IF(K11&gt;=$O$8,$O$7,IF(K11&gt;=$P$8,$P$7,"-")))</f>
        <v>0</v>
      </c>
      <c r="M11" s="66">
        <f t="shared" ref="M11:M16" si="5">IF(A11=1,20,IF(A11=2,18,IF(A11=3,16,IF(A11=4,15,IF(A11=5,14,IF(A11=6,13,IF(A11=7,12,IF(A11=8,11,0))))))))</f>
        <v>20</v>
      </c>
      <c r="N11" s="51" t="s">
        <v>112</v>
      </c>
      <c r="R11" s="35"/>
      <c r="S11" s="35"/>
      <c r="T11" s="35"/>
    </row>
    <row r="12" spans="1:20" ht="25.5">
      <c r="A12" s="64">
        <f t="shared" si="0"/>
        <v>2</v>
      </c>
      <c r="B12" s="51" t="s">
        <v>100</v>
      </c>
      <c r="C12" s="50">
        <v>1997</v>
      </c>
      <c r="D12" s="51" t="s">
        <v>88</v>
      </c>
      <c r="E12" s="50">
        <v>3</v>
      </c>
      <c r="F12" s="50">
        <v>57.7</v>
      </c>
      <c r="G12" s="65">
        <v>41</v>
      </c>
      <c r="H12" s="62">
        <f t="shared" si="1"/>
        <v>3</v>
      </c>
      <c r="I12" s="65">
        <v>91</v>
      </c>
      <c r="J12" s="63">
        <f t="shared" si="2"/>
        <v>45.5</v>
      </c>
      <c r="K12" s="65">
        <f t="shared" si="3"/>
        <v>86.5</v>
      </c>
      <c r="L12" s="62">
        <f t="shared" si="4"/>
        <v>0</v>
      </c>
      <c r="M12" s="66">
        <f t="shared" si="5"/>
        <v>18</v>
      </c>
      <c r="N12" s="51" t="s">
        <v>55</v>
      </c>
      <c r="R12" s="35"/>
      <c r="S12" s="35"/>
      <c r="T12" s="35"/>
    </row>
    <row r="13" spans="1:20" ht="25.5">
      <c r="A13" s="64">
        <f t="shared" si="0"/>
        <v>3</v>
      </c>
      <c r="B13" s="51" t="s">
        <v>123</v>
      </c>
      <c r="C13" s="50">
        <v>1998</v>
      </c>
      <c r="D13" s="51" t="s">
        <v>120</v>
      </c>
      <c r="E13" s="50">
        <v>2</v>
      </c>
      <c r="F13" s="50">
        <v>56</v>
      </c>
      <c r="G13" s="65">
        <v>40</v>
      </c>
      <c r="H13" s="62">
        <f t="shared" si="1"/>
        <v>4</v>
      </c>
      <c r="I13" s="65">
        <v>85</v>
      </c>
      <c r="J13" s="63">
        <f t="shared" si="2"/>
        <v>42.5</v>
      </c>
      <c r="K13" s="65">
        <f t="shared" si="3"/>
        <v>82.5</v>
      </c>
      <c r="L13" s="62">
        <f t="shared" si="4"/>
        <v>0</v>
      </c>
      <c r="M13" s="66">
        <f t="shared" si="5"/>
        <v>16</v>
      </c>
      <c r="N13" s="51" t="s">
        <v>122</v>
      </c>
      <c r="R13" s="35"/>
      <c r="S13" s="35"/>
      <c r="T13" s="35"/>
    </row>
    <row r="14" spans="1:20" ht="25.5">
      <c r="A14" s="64">
        <f t="shared" si="0"/>
        <v>4</v>
      </c>
      <c r="B14" s="50" t="s">
        <v>77</v>
      </c>
      <c r="C14" s="50">
        <v>1996</v>
      </c>
      <c r="D14" s="50" t="s">
        <v>71</v>
      </c>
      <c r="E14" s="50"/>
      <c r="F14" s="50">
        <v>58</v>
      </c>
      <c r="G14" s="65">
        <v>46</v>
      </c>
      <c r="H14" s="62">
        <f t="shared" si="1"/>
        <v>2</v>
      </c>
      <c r="I14" s="65">
        <v>55</v>
      </c>
      <c r="J14" s="63">
        <f t="shared" si="2"/>
        <v>27.5</v>
      </c>
      <c r="K14" s="65">
        <f t="shared" si="3"/>
        <v>73.5</v>
      </c>
      <c r="L14" s="62">
        <f t="shared" si="4"/>
        <v>0</v>
      </c>
      <c r="M14" s="66">
        <f t="shared" si="5"/>
        <v>15</v>
      </c>
      <c r="N14" s="104" t="s">
        <v>139</v>
      </c>
      <c r="R14" s="35"/>
      <c r="S14" s="35"/>
      <c r="T14" s="35"/>
    </row>
    <row r="15" spans="1:20" ht="25.5">
      <c r="A15" s="64">
        <f t="shared" si="0"/>
        <v>5</v>
      </c>
      <c r="B15" s="50" t="s">
        <v>79</v>
      </c>
      <c r="C15" s="50">
        <v>1996</v>
      </c>
      <c r="D15" s="50" t="s">
        <v>71</v>
      </c>
      <c r="E15" s="50"/>
      <c r="F15" s="50">
        <v>55.5</v>
      </c>
      <c r="G15" s="65">
        <v>39</v>
      </c>
      <c r="H15" s="62">
        <f t="shared" si="1"/>
        <v>5</v>
      </c>
      <c r="I15" s="65">
        <v>51</v>
      </c>
      <c r="J15" s="63">
        <f t="shared" si="2"/>
        <v>25.5</v>
      </c>
      <c r="K15" s="65">
        <f t="shared" si="3"/>
        <v>64.5</v>
      </c>
      <c r="L15" s="62">
        <f t="shared" si="4"/>
        <v>0</v>
      </c>
      <c r="M15" s="66">
        <f t="shared" si="5"/>
        <v>14</v>
      </c>
      <c r="N15" s="104" t="s">
        <v>139</v>
      </c>
      <c r="R15" s="35"/>
      <c r="S15" s="35"/>
      <c r="T15" s="35"/>
    </row>
    <row r="16" spans="1:20" ht="25.5">
      <c r="A16" s="64">
        <f t="shared" si="0"/>
        <v>6</v>
      </c>
      <c r="B16" s="51" t="s">
        <v>101</v>
      </c>
      <c r="C16" s="50">
        <v>1996</v>
      </c>
      <c r="D16" s="51" t="s">
        <v>88</v>
      </c>
      <c r="E16" s="50">
        <v>3</v>
      </c>
      <c r="F16" s="50">
        <v>51.6</v>
      </c>
      <c r="G16" s="65">
        <v>25</v>
      </c>
      <c r="H16" s="62">
        <f t="shared" si="1"/>
        <v>6</v>
      </c>
      <c r="I16" s="65">
        <v>77</v>
      </c>
      <c r="J16" s="63">
        <f t="shared" si="2"/>
        <v>38.5</v>
      </c>
      <c r="K16" s="65">
        <f t="shared" si="3"/>
        <v>63.5</v>
      </c>
      <c r="L16" s="62">
        <f t="shared" si="4"/>
        <v>0</v>
      </c>
      <c r="M16" s="66">
        <f t="shared" si="5"/>
        <v>13</v>
      </c>
      <c r="N16" s="51" t="s">
        <v>55</v>
      </c>
      <c r="R16" s="35"/>
      <c r="S16" s="35"/>
      <c r="T16" s="35"/>
    </row>
    <row r="17" spans="1:20" hidden="1">
      <c r="A17" s="64">
        <f t="shared" ref="A17:A30" si="6">RANK(K17,$K$11:$K$30,0)</f>
        <v>7</v>
      </c>
      <c r="B17" s="49"/>
      <c r="C17" s="49"/>
      <c r="D17" s="49"/>
      <c r="E17" s="60"/>
      <c r="F17" s="49"/>
      <c r="G17" s="65"/>
      <c r="H17" s="62" t="e">
        <f t="shared" ref="H17:H30" si="7">RANK(G17,$G$11:$G$30,0)</f>
        <v>#N/A</v>
      </c>
      <c r="I17" s="65"/>
      <c r="J17" s="63">
        <f t="shared" ref="J17:J30" si="8">I17/2</f>
        <v>0</v>
      </c>
      <c r="K17" s="65">
        <f t="shared" ref="K17:K30" si="9">G17+I17/2</f>
        <v>0</v>
      </c>
      <c r="L17" s="62">
        <f t="shared" si="4"/>
        <v>0</v>
      </c>
      <c r="M17" s="66">
        <f t="shared" ref="M17:M25" si="10">IF(A17=1,20,IF(A17=2,18,IF(A17=3,16,IF(A17=4,15,IF(A17=5,14,IF(A17=6,13,IF(A17=7,12,IF(A17=8,11,0))))))))</f>
        <v>12</v>
      </c>
      <c r="N17" s="51"/>
      <c r="R17" s="35"/>
      <c r="S17" s="35"/>
      <c r="T17" s="35"/>
    </row>
    <row r="18" spans="1:20" hidden="1">
      <c r="A18" s="64">
        <f t="shared" si="6"/>
        <v>7</v>
      </c>
      <c r="B18" s="49"/>
      <c r="C18" s="49"/>
      <c r="D18" s="49"/>
      <c r="E18" s="60"/>
      <c r="F18" s="49"/>
      <c r="G18" s="65"/>
      <c r="H18" s="62" t="e">
        <f t="shared" si="7"/>
        <v>#N/A</v>
      </c>
      <c r="I18" s="65"/>
      <c r="J18" s="63">
        <f t="shared" si="8"/>
        <v>0</v>
      </c>
      <c r="K18" s="65">
        <f t="shared" si="9"/>
        <v>0</v>
      </c>
      <c r="L18" s="62">
        <f t="shared" si="4"/>
        <v>0</v>
      </c>
      <c r="M18" s="66">
        <f t="shared" si="10"/>
        <v>12</v>
      </c>
      <c r="N18" s="51"/>
      <c r="R18" s="35"/>
      <c r="S18" s="35"/>
      <c r="T18" s="35"/>
    </row>
    <row r="19" spans="1:20" hidden="1">
      <c r="A19" s="64">
        <f t="shared" si="6"/>
        <v>7</v>
      </c>
      <c r="B19" s="67"/>
      <c r="C19" s="68"/>
      <c r="D19" s="67"/>
      <c r="E19" s="68"/>
      <c r="F19" s="68"/>
      <c r="G19" s="65"/>
      <c r="H19" s="62" t="e">
        <f t="shared" si="7"/>
        <v>#N/A</v>
      </c>
      <c r="I19" s="65"/>
      <c r="J19" s="63">
        <f t="shared" si="8"/>
        <v>0</v>
      </c>
      <c r="K19" s="65">
        <f t="shared" si="9"/>
        <v>0</v>
      </c>
      <c r="L19" s="62">
        <f t="shared" ref="L19:L30" si="11">IF(K19&gt;=$N$8,$N$7,IF(K19&gt;=$O$8,$O$7,IF(K19&gt;=$P$8,$P$7,"-")))</f>
        <v>0</v>
      </c>
      <c r="M19" s="66">
        <f t="shared" si="10"/>
        <v>12</v>
      </c>
      <c r="N19" s="67"/>
      <c r="R19" s="35"/>
      <c r="S19" s="35"/>
      <c r="T19" s="35"/>
    </row>
    <row r="20" spans="1:20" hidden="1">
      <c r="A20" s="64">
        <f t="shared" si="6"/>
        <v>7</v>
      </c>
      <c r="B20" s="67"/>
      <c r="C20" s="68"/>
      <c r="D20" s="67"/>
      <c r="E20" s="68"/>
      <c r="F20" s="68"/>
      <c r="G20" s="65"/>
      <c r="H20" s="62" t="e">
        <f t="shared" si="7"/>
        <v>#N/A</v>
      </c>
      <c r="I20" s="65"/>
      <c r="J20" s="63">
        <f t="shared" si="8"/>
        <v>0</v>
      </c>
      <c r="K20" s="65">
        <f t="shared" si="9"/>
        <v>0</v>
      </c>
      <c r="L20" s="62">
        <f t="shared" si="11"/>
        <v>0</v>
      </c>
      <c r="M20" s="66">
        <f t="shared" si="10"/>
        <v>12</v>
      </c>
      <c r="N20" s="67"/>
      <c r="R20" s="35"/>
      <c r="S20" s="35"/>
      <c r="T20" s="35"/>
    </row>
    <row r="21" spans="1:20" hidden="1">
      <c r="A21" s="64">
        <f t="shared" si="6"/>
        <v>7</v>
      </c>
      <c r="B21" s="67"/>
      <c r="C21" s="68"/>
      <c r="D21" s="67"/>
      <c r="E21" s="68"/>
      <c r="F21" s="68"/>
      <c r="G21" s="65"/>
      <c r="H21" s="62" t="e">
        <f t="shared" si="7"/>
        <v>#N/A</v>
      </c>
      <c r="I21" s="65"/>
      <c r="J21" s="63">
        <f t="shared" si="8"/>
        <v>0</v>
      </c>
      <c r="K21" s="65">
        <f t="shared" si="9"/>
        <v>0</v>
      </c>
      <c r="L21" s="62">
        <f t="shared" si="11"/>
        <v>0</v>
      </c>
      <c r="M21" s="66">
        <f t="shared" si="10"/>
        <v>12</v>
      </c>
      <c r="N21" s="67"/>
      <c r="R21" s="35"/>
      <c r="S21" s="35"/>
      <c r="T21" s="35"/>
    </row>
    <row r="22" spans="1:20" hidden="1">
      <c r="A22" s="64">
        <f t="shared" si="6"/>
        <v>7</v>
      </c>
      <c r="B22" s="67"/>
      <c r="C22" s="68"/>
      <c r="D22" s="67"/>
      <c r="E22" s="68"/>
      <c r="F22" s="68"/>
      <c r="G22" s="65"/>
      <c r="H22" s="62" t="e">
        <f t="shared" si="7"/>
        <v>#N/A</v>
      </c>
      <c r="I22" s="65"/>
      <c r="J22" s="63">
        <f t="shared" si="8"/>
        <v>0</v>
      </c>
      <c r="K22" s="65">
        <f t="shared" si="9"/>
        <v>0</v>
      </c>
      <c r="L22" s="62">
        <f t="shared" si="11"/>
        <v>0</v>
      </c>
      <c r="M22" s="66">
        <f t="shared" si="10"/>
        <v>12</v>
      </c>
      <c r="N22" s="67"/>
      <c r="R22" s="35"/>
      <c r="S22" s="35"/>
      <c r="T22" s="35"/>
    </row>
    <row r="23" spans="1:20" hidden="1">
      <c r="A23" s="64">
        <f t="shared" si="6"/>
        <v>7</v>
      </c>
      <c r="B23" s="67"/>
      <c r="C23" s="68"/>
      <c r="D23" s="67"/>
      <c r="E23" s="68"/>
      <c r="F23" s="68"/>
      <c r="G23" s="65"/>
      <c r="H23" s="62" t="e">
        <f t="shared" si="7"/>
        <v>#N/A</v>
      </c>
      <c r="I23" s="65"/>
      <c r="J23" s="63">
        <f t="shared" si="8"/>
        <v>0</v>
      </c>
      <c r="K23" s="65">
        <f t="shared" si="9"/>
        <v>0</v>
      </c>
      <c r="L23" s="62">
        <f t="shared" si="11"/>
        <v>0</v>
      </c>
      <c r="M23" s="66">
        <f t="shared" si="10"/>
        <v>12</v>
      </c>
      <c r="N23" s="67"/>
      <c r="R23" s="35"/>
      <c r="S23" s="35"/>
      <c r="T23" s="35"/>
    </row>
    <row r="24" spans="1:20" hidden="1">
      <c r="A24" s="64">
        <f t="shared" si="6"/>
        <v>7</v>
      </c>
      <c r="B24" s="67"/>
      <c r="C24" s="68"/>
      <c r="D24" s="67"/>
      <c r="E24" s="68"/>
      <c r="F24" s="68"/>
      <c r="G24" s="65"/>
      <c r="H24" s="62" t="e">
        <f t="shared" si="7"/>
        <v>#N/A</v>
      </c>
      <c r="I24" s="65"/>
      <c r="J24" s="63">
        <f t="shared" si="8"/>
        <v>0</v>
      </c>
      <c r="K24" s="65">
        <f t="shared" si="9"/>
        <v>0</v>
      </c>
      <c r="L24" s="62">
        <f t="shared" si="11"/>
        <v>0</v>
      </c>
      <c r="M24" s="66">
        <f t="shared" si="10"/>
        <v>12</v>
      </c>
      <c r="N24" s="67"/>
      <c r="R24" s="35"/>
      <c r="S24" s="35"/>
      <c r="T24" s="35"/>
    </row>
    <row r="25" spans="1:20" hidden="1">
      <c r="A25" s="64">
        <f t="shared" si="6"/>
        <v>7</v>
      </c>
      <c r="B25" s="67"/>
      <c r="C25" s="68"/>
      <c r="D25" s="67"/>
      <c r="E25" s="68"/>
      <c r="F25" s="68"/>
      <c r="G25" s="65"/>
      <c r="H25" s="62" t="e">
        <f t="shared" si="7"/>
        <v>#N/A</v>
      </c>
      <c r="I25" s="65"/>
      <c r="J25" s="63">
        <f t="shared" si="8"/>
        <v>0</v>
      </c>
      <c r="K25" s="65">
        <f t="shared" si="9"/>
        <v>0</v>
      </c>
      <c r="L25" s="62">
        <f t="shared" si="11"/>
        <v>0</v>
      </c>
      <c r="M25" s="66">
        <f t="shared" si="10"/>
        <v>12</v>
      </c>
      <c r="N25" s="67"/>
      <c r="R25" s="35"/>
      <c r="S25" s="35"/>
      <c r="T25" s="35"/>
    </row>
    <row r="26" spans="1:20" hidden="1">
      <c r="A26" s="64">
        <f t="shared" si="6"/>
        <v>7</v>
      </c>
      <c r="B26" s="67"/>
      <c r="C26" s="68"/>
      <c r="D26" s="67"/>
      <c r="E26" s="68"/>
      <c r="F26" s="68"/>
      <c r="G26" s="65"/>
      <c r="H26" s="62" t="e">
        <f t="shared" si="7"/>
        <v>#N/A</v>
      </c>
      <c r="I26" s="65"/>
      <c r="J26" s="63">
        <f t="shared" si="8"/>
        <v>0</v>
      </c>
      <c r="K26" s="65">
        <f t="shared" si="9"/>
        <v>0</v>
      </c>
      <c r="L26" s="62">
        <f t="shared" si="11"/>
        <v>0</v>
      </c>
      <c r="M26" s="66">
        <f>IF(A26=1,20,IF(A26=2,18,IF(A26=3,16,IF(A26=4,15,IF(A26=5,14,IF(A26=6,13,IF(A26=7,12,IF(A26=8,11,0))))))))</f>
        <v>12</v>
      </c>
      <c r="N26" s="67"/>
      <c r="R26" s="35"/>
      <c r="S26" s="35"/>
      <c r="T26" s="35"/>
    </row>
    <row r="27" spans="1:20" hidden="1">
      <c r="A27" s="64">
        <f t="shared" si="6"/>
        <v>7</v>
      </c>
      <c r="B27" s="67"/>
      <c r="C27" s="68"/>
      <c r="D27" s="67"/>
      <c r="E27" s="68"/>
      <c r="F27" s="68"/>
      <c r="G27" s="65"/>
      <c r="H27" s="62" t="e">
        <f t="shared" si="7"/>
        <v>#N/A</v>
      </c>
      <c r="I27" s="65"/>
      <c r="J27" s="63">
        <f t="shared" si="8"/>
        <v>0</v>
      </c>
      <c r="K27" s="65">
        <f t="shared" si="9"/>
        <v>0</v>
      </c>
      <c r="L27" s="62">
        <f t="shared" si="11"/>
        <v>0</v>
      </c>
      <c r="M27" s="66">
        <f>IF(A27=1,20,IF(A27=2,18,IF(A27=3,16,IF(A27=4,15,IF(A27=5,14,IF(A27=6,13,IF(A27=7,12,IF(A27=8,11,0))))))))</f>
        <v>12</v>
      </c>
      <c r="N27" s="67"/>
      <c r="R27" s="35"/>
      <c r="S27" s="35"/>
      <c r="T27" s="35"/>
    </row>
    <row r="28" spans="1:20" hidden="1">
      <c r="A28" s="64">
        <f t="shared" si="6"/>
        <v>7</v>
      </c>
      <c r="B28" s="67"/>
      <c r="C28" s="68"/>
      <c r="D28" s="67"/>
      <c r="E28" s="68"/>
      <c r="F28" s="68"/>
      <c r="G28" s="65"/>
      <c r="H28" s="62" t="e">
        <f t="shared" si="7"/>
        <v>#N/A</v>
      </c>
      <c r="I28" s="65"/>
      <c r="J28" s="63">
        <f t="shared" si="8"/>
        <v>0</v>
      </c>
      <c r="K28" s="65">
        <f t="shared" si="9"/>
        <v>0</v>
      </c>
      <c r="L28" s="62">
        <f t="shared" si="11"/>
        <v>0</v>
      </c>
      <c r="M28" s="66">
        <f>IF(A28=1,20,IF(A28=2,18,IF(A28=3,16,IF(A28=4,15,IF(A28=5,14,IF(A28=6,13,IF(A28=7,12,IF(A28=8,11,0))))))))</f>
        <v>12</v>
      </c>
      <c r="N28" s="67"/>
      <c r="R28" s="35"/>
      <c r="S28" s="35"/>
      <c r="T28" s="35"/>
    </row>
    <row r="29" spans="1:20" hidden="1">
      <c r="A29" s="64">
        <f t="shared" si="6"/>
        <v>7</v>
      </c>
      <c r="B29" s="67"/>
      <c r="C29" s="68"/>
      <c r="D29" s="67"/>
      <c r="E29" s="68"/>
      <c r="F29" s="68"/>
      <c r="G29" s="65"/>
      <c r="H29" s="62" t="e">
        <f t="shared" si="7"/>
        <v>#N/A</v>
      </c>
      <c r="I29" s="65"/>
      <c r="J29" s="63">
        <f t="shared" si="8"/>
        <v>0</v>
      </c>
      <c r="K29" s="65">
        <f t="shared" si="9"/>
        <v>0</v>
      </c>
      <c r="L29" s="62">
        <f t="shared" si="11"/>
        <v>0</v>
      </c>
      <c r="M29" s="66">
        <f>IF(A29=1,20,IF(A29=2,18,IF(A29=3,16,IF(A29=4,15,IF(A29=5,14,IF(A29=6,13,IF(A29=7,12,IF(A29=8,11,0))))))))</f>
        <v>12</v>
      </c>
      <c r="N29" s="67"/>
      <c r="R29" s="35"/>
      <c r="S29" s="35"/>
      <c r="T29" s="35"/>
    </row>
    <row r="30" spans="1:20" hidden="1">
      <c r="A30" s="69">
        <f t="shared" si="6"/>
        <v>7</v>
      </c>
      <c r="B30" s="70"/>
      <c r="C30" s="71"/>
      <c r="D30" s="70"/>
      <c r="E30" s="71"/>
      <c r="F30" s="71"/>
      <c r="G30" s="72"/>
      <c r="H30" s="62" t="e">
        <f t="shared" si="7"/>
        <v>#N/A</v>
      </c>
      <c r="I30" s="72"/>
      <c r="J30" s="63">
        <f t="shared" si="8"/>
        <v>0</v>
      </c>
      <c r="K30" s="72">
        <f t="shared" si="9"/>
        <v>0</v>
      </c>
      <c r="L30" s="71">
        <f t="shared" si="11"/>
        <v>0</v>
      </c>
      <c r="M30" s="73">
        <f>IF(A30=1,20,IF(A30=2,18,IF(A30=3,16,IF(A30=4,15,IF(A30=5,14,IF(A30=6,13,IF(A30=7,12,IF(A30=8,11,0))))))))</f>
        <v>12</v>
      </c>
      <c r="N30" s="70"/>
      <c r="R30" s="35"/>
      <c r="S30" s="35"/>
      <c r="T30" s="35"/>
    </row>
    <row r="32" spans="1:20">
      <c r="B32" s="8" t="s">
        <v>16</v>
      </c>
      <c r="D32" s="8" t="str">
        <f>Ждо58кг!D35</f>
        <v>Быков В.В.</v>
      </c>
      <c r="H32" s="8" t="s">
        <v>17</v>
      </c>
      <c r="N32" s="8" t="str">
        <f>Ждо58кг!J35</f>
        <v>Исрапилов Ш.К.</v>
      </c>
    </row>
  </sheetData>
  <phoneticPr fontId="0" type="noConversion"/>
  <pageMargins left="0.25" right="0.25" top="0.75" bottom="0.75" header="0.3" footer="0.3"/>
  <pageSetup paperSize="9" orientation="landscape" horizontalDpi="4294967293" verticalDpi="0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B4" sqref="B4"/>
    </sheetView>
  </sheetViews>
  <sheetFormatPr defaultRowHeight="12.75"/>
  <cols>
    <col min="1" max="1" width="3.85546875" style="8" customWidth="1"/>
    <col min="2" max="2" width="24.42578125" style="8" customWidth="1"/>
    <col min="3" max="3" width="7.140625" style="8" customWidth="1"/>
    <col min="4" max="4" width="17.140625" style="8" customWidth="1"/>
    <col min="5" max="5" width="5.7109375" style="8" customWidth="1"/>
    <col min="6" max="6" width="6.42578125" style="8" customWidth="1"/>
    <col min="7" max="7" width="7.7109375" style="8" customWidth="1"/>
    <col min="8" max="8" width="7.42578125" style="8" customWidth="1"/>
    <col min="9" max="9" width="5.28515625" style="8" customWidth="1"/>
    <col min="10" max="10" width="8.140625" style="8" customWidth="1"/>
    <col min="11" max="11" width="6.28515625" style="8" customWidth="1"/>
    <col min="12" max="12" width="5.28515625" style="8" customWidth="1"/>
    <col min="13" max="13" width="15.7109375" style="8" customWidth="1"/>
    <col min="14" max="15" width="5.85546875" style="8" customWidth="1"/>
    <col min="16" max="16" width="5.7109375" style="8" customWidth="1"/>
    <col min="17" max="16384" width="9.140625" style="8"/>
  </cols>
  <sheetData>
    <row r="1" spans="1:19">
      <c r="H1" s="15" t="str">
        <f>Жсв68кг!F1</f>
        <v>Общественно-государственное физкультурно-спортивное</v>
      </c>
    </row>
    <row r="2" spans="1:19">
      <c r="G2" s="10"/>
      <c r="H2" s="15" t="str">
        <f>Жсв68кг!F2</f>
        <v>объединение "Юность России"</v>
      </c>
    </row>
    <row r="3" spans="1:19">
      <c r="H3" s="15" t="str">
        <f>Жсв68кг!F3</f>
        <v>Волгоградское региональное отделение ОГФСО "Юность России"</v>
      </c>
    </row>
    <row r="4" spans="1:19">
      <c r="B4" s="35" t="str">
        <f>Жсв68кг!B4</f>
        <v>07.11.14-09.11.2014</v>
      </c>
      <c r="M4" s="36" t="s">
        <v>25</v>
      </c>
    </row>
    <row r="5" spans="1:19" ht="23.25">
      <c r="B5" s="35" t="str">
        <f>Жсв68кг!B5</f>
        <v>г. Волжский.  Ул. Сталинградская 6.</v>
      </c>
      <c r="H5" s="56" t="s">
        <v>15</v>
      </c>
      <c r="M5" s="8" t="s">
        <v>18</v>
      </c>
    </row>
    <row r="6" spans="1:19" ht="15">
      <c r="B6" s="89"/>
      <c r="C6" s="76"/>
      <c r="D6" s="75"/>
      <c r="H6" s="57" t="str">
        <f>Жсв68кг!F6</f>
        <v xml:space="preserve">Первенство ОГ ФСО </v>
      </c>
      <c r="I6" s="55"/>
      <c r="J6" s="54"/>
      <c r="M6" s="103"/>
      <c r="N6" s="75"/>
      <c r="O6" s="75"/>
    </row>
    <row r="7" spans="1:19" ht="15">
      <c r="B7" s="76"/>
      <c r="C7" s="76"/>
      <c r="D7" s="76"/>
      <c r="H7" s="57" t="str">
        <f>Жсв68кг!F7</f>
        <v xml:space="preserve">По гиревому спорту среди юношей и девушек </v>
      </c>
      <c r="I7" s="55"/>
      <c r="J7" s="55"/>
      <c r="K7" s="55"/>
      <c r="M7" s="76"/>
      <c r="N7" s="76"/>
      <c r="O7" s="76"/>
    </row>
    <row r="8" spans="1:19" ht="15.75">
      <c r="B8" s="38"/>
      <c r="C8" s="38"/>
      <c r="D8" s="38"/>
      <c r="H8" s="58" t="s">
        <v>20</v>
      </c>
      <c r="I8" s="55"/>
      <c r="J8" s="55"/>
      <c r="K8" s="55"/>
      <c r="M8" s="86"/>
      <c r="N8" s="86"/>
      <c r="O8" s="86"/>
    </row>
    <row r="10" spans="1:19" ht="13.5" thickBot="1">
      <c r="A10" s="24" t="s">
        <v>7</v>
      </c>
      <c r="B10" s="23" t="s">
        <v>0</v>
      </c>
      <c r="C10" s="23" t="s">
        <v>1</v>
      </c>
      <c r="D10" s="23" t="s">
        <v>2</v>
      </c>
      <c r="E10" s="53" t="s">
        <v>3</v>
      </c>
      <c r="F10" s="23" t="s">
        <v>4</v>
      </c>
      <c r="G10" s="23" t="s">
        <v>5</v>
      </c>
      <c r="H10" s="23" t="s">
        <v>8</v>
      </c>
      <c r="I10" s="23" t="s">
        <v>6</v>
      </c>
      <c r="J10" s="23" t="s">
        <v>9</v>
      </c>
      <c r="K10" s="23" t="s">
        <v>33</v>
      </c>
      <c r="L10" s="23" t="s">
        <v>12</v>
      </c>
      <c r="M10" s="23" t="s">
        <v>11</v>
      </c>
      <c r="Q10" s="35"/>
      <c r="R10" s="35"/>
    </row>
    <row r="11" spans="1:19" ht="25.5">
      <c r="A11" s="59">
        <f>RANK(J11,$J$11:$J$30,0)</f>
        <v>1</v>
      </c>
      <c r="B11" s="50" t="s">
        <v>65</v>
      </c>
      <c r="C11" s="50">
        <v>1997</v>
      </c>
      <c r="D11" s="50" t="s">
        <v>64</v>
      </c>
      <c r="E11" s="50" t="s">
        <v>66</v>
      </c>
      <c r="F11" s="50">
        <v>62.7</v>
      </c>
      <c r="G11" s="49">
        <v>156</v>
      </c>
      <c r="H11" s="61">
        <v>184</v>
      </c>
      <c r="I11" s="63">
        <f>H11/2</f>
        <v>92</v>
      </c>
      <c r="J11" s="61">
        <f t="shared" ref="J11:J30" si="0">G11+H11/2</f>
        <v>248</v>
      </c>
      <c r="K11" s="62">
        <f>IF(J11&gt;=$M$8,$M$7,IF(J11&gt;=$N$8,$N$7,IF(J11&gt;=$O$8,$O$7,"-")))</f>
        <v>0</v>
      </c>
      <c r="L11" s="66">
        <f>IF(A11=1,20,IF(A11=2,18,IF(A11=3,16,IF(A11=4,15,IF(A11=5,14,IF(A11=6,13,IF(A11=7,12,IF(A11=8,11,0))))))))</f>
        <v>20</v>
      </c>
      <c r="M11" s="50" t="s">
        <v>54</v>
      </c>
      <c r="Q11" s="35"/>
      <c r="R11" s="35"/>
      <c r="S11" s="35"/>
    </row>
    <row r="12" spans="1:19" ht="25.5">
      <c r="A12" s="64">
        <f>RANK(J12,$J$11:$J$30,0)</f>
        <v>2</v>
      </c>
      <c r="B12" s="51" t="s">
        <v>105</v>
      </c>
      <c r="C12" s="50">
        <v>1998</v>
      </c>
      <c r="D12" s="51" t="s">
        <v>104</v>
      </c>
      <c r="E12" s="50">
        <v>1</v>
      </c>
      <c r="F12" s="50">
        <v>61.8</v>
      </c>
      <c r="G12" s="49">
        <v>127</v>
      </c>
      <c r="H12" s="65">
        <v>193</v>
      </c>
      <c r="I12" s="63">
        <f>H12/2</f>
        <v>96.5</v>
      </c>
      <c r="J12" s="65">
        <f t="shared" si="0"/>
        <v>223.5</v>
      </c>
      <c r="K12" s="62">
        <f>IF(J12&gt;=$M$8,$M$7,IF(J12&gt;=$N$8,$N$7,IF(J12&gt;=$O$8,$O$7,"-")))</f>
        <v>0</v>
      </c>
      <c r="L12" s="66">
        <f>IF(A12=1,20,IF(A12=2,18,IF(A12=3,16,IF(A12=4,15,IF(A12=5,14,IF(A12=6,13,IF(A12=7,12,IF(A12=8,11,0))))))))</f>
        <v>18</v>
      </c>
      <c r="M12" s="51" t="s">
        <v>106</v>
      </c>
      <c r="Q12" s="35"/>
      <c r="R12" s="35"/>
      <c r="S12" s="35"/>
    </row>
    <row r="13" spans="1:19" ht="25.5">
      <c r="A13" s="64">
        <f>RANK(J13,$J$11:$J$30,0)</f>
        <v>3</v>
      </c>
      <c r="B13" s="51" t="s">
        <v>98</v>
      </c>
      <c r="C13" s="50">
        <v>1996</v>
      </c>
      <c r="D13" s="51" t="s">
        <v>88</v>
      </c>
      <c r="E13" s="50">
        <v>1</v>
      </c>
      <c r="F13" s="50">
        <v>63</v>
      </c>
      <c r="G13" s="49">
        <v>100</v>
      </c>
      <c r="H13" s="65">
        <v>155</v>
      </c>
      <c r="I13" s="63">
        <f>H13/2</f>
        <v>77.5</v>
      </c>
      <c r="J13" s="65">
        <f t="shared" si="0"/>
        <v>177.5</v>
      </c>
      <c r="K13" s="62">
        <f>IF(J13&gt;=$M$8,$M$7,IF(J13&gt;=$N$8,$N$7,IF(J13&gt;=$O$8,$O$7,"-")))</f>
        <v>0</v>
      </c>
      <c r="L13" s="66">
        <f>IF(A13=1,20,IF(A13=2,18,IF(A13=3,16,IF(A13=4,15,IF(A13=5,14,IF(A13=6,13,IF(A13=7,12,IF(A13=8,11,0))))))))</f>
        <v>16</v>
      </c>
      <c r="M13" s="51" t="s">
        <v>99</v>
      </c>
      <c r="Q13" s="35"/>
      <c r="R13" s="35"/>
      <c r="S13" s="35"/>
    </row>
    <row r="14" spans="1:19" ht="25.5">
      <c r="A14" s="64">
        <f>RANK(J14,$J$11:$J$30,0)</f>
        <v>4</v>
      </c>
      <c r="B14" s="51" t="s">
        <v>91</v>
      </c>
      <c r="C14" s="50">
        <v>1996</v>
      </c>
      <c r="D14" s="51" t="s">
        <v>88</v>
      </c>
      <c r="E14" s="50">
        <v>1</v>
      </c>
      <c r="F14" s="50">
        <v>62.7</v>
      </c>
      <c r="G14" s="49">
        <v>100</v>
      </c>
      <c r="H14" s="65">
        <v>149</v>
      </c>
      <c r="I14" s="63">
        <f>H14/2</f>
        <v>74.5</v>
      </c>
      <c r="J14" s="65">
        <f t="shared" si="0"/>
        <v>174.5</v>
      </c>
      <c r="K14" s="62">
        <f>IF(J14&gt;=$M$8,$M$7,IF(J14&gt;=$N$8,$N$7,IF(J14&gt;=$O$8,$O$7,"-")))</f>
        <v>0</v>
      </c>
      <c r="L14" s="66">
        <f>IF(A14=1,20,IF(A14=2,18,IF(A14=3,16,IF(A14=4,15,IF(A14=5,14,IF(A14=6,13,IF(A14=7,12,IF(A14=8,11,0))))))))</f>
        <v>15</v>
      </c>
      <c r="M14" s="51" t="s">
        <v>92</v>
      </c>
      <c r="Q14" s="35"/>
      <c r="R14" s="35"/>
      <c r="S14" s="35"/>
    </row>
    <row r="15" spans="1:19" hidden="1">
      <c r="A15" s="64">
        <f t="shared" ref="A15:A30" si="1">RANK(J15,$J$11:$J$30,0)</f>
        <v>5</v>
      </c>
      <c r="B15" s="49"/>
      <c r="C15" s="49"/>
      <c r="D15" s="49"/>
      <c r="E15" s="60"/>
      <c r="F15" s="49"/>
      <c r="G15" s="49"/>
      <c r="H15" s="65"/>
      <c r="I15" s="63">
        <f t="shared" ref="I15:I30" si="2">H15/2</f>
        <v>0</v>
      </c>
      <c r="J15" s="65">
        <f t="shared" si="0"/>
        <v>0</v>
      </c>
      <c r="K15" s="62">
        <f t="shared" ref="K15:K23" si="3">IF(J15&gt;=$M$8,$M$7,IF(J15&gt;=$N$8,$N$7,IF(J15&gt;=$O$8,$O$7,"-")))</f>
        <v>0</v>
      </c>
      <c r="L15" s="66">
        <f t="shared" ref="L15:L23" si="4">IF(A15=1,20,IF(A15=2,18,IF(A15=3,16,IF(A15=4,15,IF(A15=5,14,IF(A15=6,13,IF(A15=7,12,IF(A15=8,11,0))))))))</f>
        <v>14</v>
      </c>
      <c r="M15" s="51"/>
      <c r="Q15" s="35"/>
      <c r="R15" s="35"/>
      <c r="S15" s="35"/>
    </row>
    <row r="16" spans="1:19" hidden="1">
      <c r="A16" s="64">
        <f t="shared" si="1"/>
        <v>5</v>
      </c>
      <c r="B16" s="49"/>
      <c r="C16" s="49"/>
      <c r="D16" s="49"/>
      <c r="E16" s="60"/>
      <c r="F16" s="49"/>
      <c r="G16" s="49"/>
      <c r="H16" s="65"/>
      <c r="I16" s="63">
        <f t="shared" si="2"/>
        <v>0</v>
      </c>
      <c r="J16" s="65">
        <f t="shared" si="0"/>
        <v>0</v>
      </c>
      <c r="K16" s="62">
        <f t="shared" si="3"/>
        <v>0</v>
      </c>
      <c r="L16" s="66">
        <f t="shared" si="4"/>
        <v>14</v>
      </c>
      <c r="M16" s="49"/>
      <c r="Q16" s="35"/>
      <c r="R16" s="35"/>
      <c r="S16" s="35"/>
    </row>
    <row r="17" spans="1:19" hidden="1">
      <c r="A17" s="64">
        <f t="shared" si="1"/>
        <v>5</v>
      </c>
      <c r="B17" s="49"/>
      <c r="C17" s="49"/>
      <c r="D17" s="49"/>
      <c r="E17" s="60"/>
      <c r="F17" s="49"/>
      <c r="G17" s="49"/>
      <c r="H17" s="65"/>
      <c r="I17" s="63">
        <f t="shared" si="2"/>
        <v>0</v>
      </c>
      <c r="J17" s="65">
        <f t="shared" si="0"/>
        <v>0</v>
      </c>
      <c r="K17" s="62">
        <f t="shared" si="3"/>
        <v>0</v>
      </c>
      <c r="L17" s="66">
        <f t="shared" si="4"/>
        <v>14</v>
      </c>
      <c r="M17" s="51"/>
      <c r="Q17" s="35"/>
      <c r="R17" s="35"/>
      <c r="S17" s="35"/>
    </row>
    <row r="18" spans="1:19" hidden="1">
      <c r="A18" s="64">
        <f t="shared" si="1"/>
        <v>5</v>
      </c>
      <c r="B18" s="49"/>
      <c r="C18" s="49"/>
      <c r="D18" s="49"/>
      <c r="E18" s="60"/>
      <c r="F18" s="49"/>
      <c r="G18" s="49"/>
      <c r="H18" s="65"/>
      <c r="I18" s="63">
        <f t="shared" si="2"/>
        <v>0</v>
      </c>
      <c r="J18" s="65">
        <f t="shared" si="0"/>
        <v>0</v>
      </c>
      <c r="K18" s="62">
        <f t="shared" si="3"/>
        <v>0</v>
      </c>
      <c r="L18" s="66">
        <f t="shared" si="4"/>
        <v>14</v>
      </c>
      <c r="M18" s="51"/>
      <c r="Q18" s="35"/>
      <c r="R18" s="35"/>
      <c r="S18" s="35"/>
    </row>
    <row r="19" spans="1:19" hidden="1">
      <c r="A19" s="64">
        <f t="shared" si="1"/>
        <v>5</v>
      </c>
      <c r="B19" s="49"/>
      <c r="C19" s="49"/>
      <c r="D19" s="49"/>
      <c r="E19" s="60"/>
      <c r="F19" s="49"/>
      <c r="G19" s="49"/>
      <c r="H19" s="65"/>
      <c r="I19" s="63">
        <f t="shared" si="2"/>
        <v>0</v>
      </c>
      <c r="J19" s="65">
        <f t="shared" si="0"/>
        <v>0</v>
      </c>
      <c r="K19" s="62">
        <f t="shared" si="3"/>
        <v>0</v>
      </c>
      <c r="L19" s="66">
        <f t="shared" si="4"/>
        <v>14</v>
      </c>
      <c r="M19" s="51"/>
      <c r="Q19" s="35"/>
      <c r="R19" s="35"/>
      <c r="S19" s="35"/>
    </row>
    <row r="20" spans="1:19" hidden="1">
      <c r="A20" s="64">
        <f t="shared" si="1"/>
        <v>5</v>
      </c>
      <c r="B20" s="49"/>
      <c r="C20" s="49"/>
      <c r="D20" s="49"/>
      <c r="E20" s="60"/>
      <c r="F20" s="49"/>
      <c r="G20" s="49"/>
      <c r="H20" s="65"/>
      <c r="I20" s="63">
        <f t="shared" si="2"/>
        <v>0</v>
      </c>
      <c r="J20" s="65">
        <f t="shared" si="0"/>
        <v>0</v>
      </c>
      <c r="K20" s="62">
        <f t="shared" si="3"/>
        <v>0</v>
      </c>
      <c r="L20" s="66">
        <f t="shared" si="4"/>
        <v>14</v>
      </c>
      <c r="M20" s="49"/>
      <c r="Q20" s="35"/>
      <c r="R20" s="35"/>
      <c r="S20" s="35"/>
    </row>
    <row r="21" spans="1:19" hidden="1">
      <c r="A21" s="64">
        <f t="shared" si="1"/>
        <v>5</v>
      </c>
      <c r="B21" s="49"/>
      <c r="C21" s="49"/>
      <c r="D21" s="49"/>
      <c r="E21" s="60"/>
      <c r="F21" s="49"/>
      <c r="G21" s="49"/>
      <c r="H21" s="65"/>
      <c r="I21" s="63">
        <f t="shared" si="2"/>
        <v>0</v>
      </c>
      <c r="J21" s="65">
        <f t="shared" si="0"/>
        <v>0</v>
      </c>
      <c r="K21" s="62">
        <f t="shared" si="3"/>
        <v>0</v>
      </c>
      <c r="L21" s="66">
        <f t="shared" si="4"/>
        <v>14</v>
      </c>
      <c r="M21" s="51"/>
      <c r="Q21" s="35"/>
      <c r="R21" s="35"/>
      <c r="S21" s="35"/>
    </row>
    <row r="22" spans="1:19" hidden="1">
      <c r="A22" s="64">
        <f t="shared" si="1"/>
        <v>5</v>
      </c>
      <c r="B22" s="49"/>
      <c r="C22" s="49"/>
      <c r="D22" s="49"/>
      <c r="E22" s="60"/>
      <c r="F22" s="49"/>
      <c r="G22" s="49"/>
      <c r="H22" s="65"/>
      <c r="I22" s="63">
        <f t="shared" si="2"/>
        <v>0</v>
      </c>
      <c r="J22" s="65">
        <f t="shared" si="0"/>
        <v>0</v>
      </c>
      <c r="K22" s="62">
        <f t="shared" si="3"/>
        <v>0</v>
      </c>
      <c r="L22" s="66">
        <f t="shared" si="4"/>
        <v>14</v>
      </c>
      <c r="M22" s="51"/>
      <c r="Q22" s="35"/>
      <c r="R22" s="35"/>
      <c r="S22" s="35"/>
    </row>
    <row r="23" spans="1:19" hidden="1">
      <c r="A23" s="64">
        <f t="shared" si="1"/>
        <v>5</v>
      </c>
      <c r="B23" s="49"/>
      <c r="C23" s="49"/>
      <c r="D23" s="49"/>
      <c r="E23" s="60"/>
      <c r="F23" s="49"/>
      <c r="G23" s="49"/>
      <c r="H23" s="65"/>
      <c r="I23" s="63">
        <f t="shared" si="2"/>
        <v>0</v>
      </c>
      <c r="J23" s="65">
        <f t="shared" si="0"/>
        <v>0</v>
      </c>
      <c r="K23" s="62">
        <f t="shared" si="3"/>
        <v>0</v>
      </c>
      <c r="L23" s="66">
        <f t="shared" si="4"/>
        <v>14</v>
      </c>
      <c r="M23" s="51"/>
      <c r="Q23" s="35"/>
      <c r="R23" s="35"/>
      <c r="S23" s="35"/>
    </row>
    <row r="24" spans="1:19" hidden="1">
      <c r="A24" s="64">
        <f t="shared" si="1"/>
        <v>5</v>
      </c>
      <c r="B24" s="67"/>
      <c r="C24" s="68"/>
      <c r="D24" s="67"/>
      <c r="E24" s="68"/>
      <c r="F24" s="68"/>
      <c r="G24" s="65"/>
      <c r="H24" s="65"/>
      <c r="I24" s="63">
        <f t="shared" si="2"/>
        <v>0</v>
      </c>
      <c r="J24" s="65">
        <f t="shared" si="0"/>
        <v>0</v>
      </c>
      <c r="K24" s="62">
        <f t="shared" ref="K24:K30" si="5">IF(J24&gt;=$M$8,$M$7,IF(J24&gt;=$N$8,$N$7,IF(J24&gt;=$O$8,$O$7,"-")))</f>
        <v>0</v>
      </c>
      <c r="L24" s="66">
        <f t="shared" ref="L24:L30" si="6">IF(A24=1,20,IF(A24=2,18,IF(A24=3,16,IF(A24=4,15,IF(A24=5,14,IF(A24=6,13,IF(A24=7,12,IF(A24=8,11,0))))))))</f>
        <v>14</v>
      </c>
      <c r="M24" s="78"/>
      <c r="Q24" s="35"/>
      <c r="R24" s="35"/>
      <c r="S24" s="35"/>
    </row>
    <row r="25" spans="1:19" hidden="1">
      <c r="A25" s="64">
        <f t="shared" si="1"/>
        <v>5</v>
      </c>
      <c r="B25" s="67"/>
      <c r="C25" s="68"/>
      <c r="D25" s="67"/>
      <c r="E25" s="68"/>
      <c r="F25" s="68"/>
      <c r="G25" s="65"/>
      <c r="H25" s="65"/>
      <c r="I25" s="63">
        <f t="shared" si="2"/>
        <v>0</v>
      </c>
      <c r="J25" s="65">
        <f t="shared" si="0"/>
        <v>0</v>
      </c>
      <c r="K25" s="62">
        <f t="shared" si="5"/>
        <v>0</v>
      </c>
      <c r="L25" s="66">
        <f t="shared" si="6"/>
        <v>14</v>
      </c>
      <c r="M25" s="78"/>
      <c r="Q25" s="35"/>
      <c r="R25" s="35"/>
      <c r="S25" s="35"/>
    </row>
    <row r="26" spans="1:19" hidden="1">
      <c r="A26" s="64">
        <f t="shared" si="1"/>
        <v>5</v>
      </c>
      <c r="B26" s="67"/>
      <c r="C26" s="68"/>
      <c r="D26" s="67"/>
      <c r="E26" s="68"/>
      <c r="F26" s="68"/>
      <c r="G26" s="65"/>
      <c r="H26" s="65"/>
      <c r="I26" s="63">
        <f t="shared" si="2"/>
        <v>0</v>
      </c>
      <c r="J26" s="65">
        <f t="shared" si="0"/>
        <v>0</v>
      </c>
      <c r="K26" s="62">
        <f t="shared" si="5"/>
        <v>0</v>
      </c>
      <c r="L26" s="66">
        <f t="shared" si="6"/>
        <v>14</v>
      </c>
      <c r="M26" s="78"/>
      <c r="Q26" s="35"/>
      <c r="R26" s="35"/>
      <c r="S26" s="35"/>
    </row>
    <row r="27" spans="1:19" hidden="1">
      <c r="A27" s="64">
        <f t="shared" si="1"/>
        <v>5</v>
      </c>
      <c r="B27" s="67"/>
      <c r="C27" s="68"/>
      <c r="D27" s="67"/>
      <c r="E27" s="68"/>
      <c r="F27" s="68"/>
      <c r="G27" s="65"/>
      <c r="H27" s="65"/>
      <c r="I27" s="63">
        <f t="shared" si="2"/>
        <v>0</v>
      </c>
      <c r="J27" s="65">
        <f t="shared" si="0"/>
        <v>0</v>
      </c>
      <c r="K27" s="62">
        <f t="shared" si="5"/>
        <v>0</v>
      </c>
      <c r="L27" s="66">
        <f t="shared" si="6"/>
        <v>14</v>
      </c>
      <c r="M27" s="78"/>
      <c r="Q27" s="35"/>
      <c r="R27" s="35"/>
      <c r="S27" s="35"/>
    </row>
    <row r="28" spans="1:19" hidden="1">
      <c r="A28" s="64">
        <f t="shared" si="1"/>
        <v>5</v>
      </c>
      <c r="B28" s="67"/>
      <c r="C28" s="68"/>
      <c r="D28" s="67"/>
      <c r="E28" s="68"/>
      <c r="F28" s="68"/>
      <c r="G28" s="65"/>
      <c r="H28" s="65"/>
      <c r="I28" s="63">
        <f t="shared" si="2"/>
        <v>0</v>
      </c>
      <c r="J28" s="65">
        <f t="shared" si="0"/>
        <v>0</v>
      </c>
      <c r="K28" s="62">
        <f t="shared" si="5"/>
        <v>0</v>
      </c>
      <c r="L28" s="66">
        <f t="shared" si="6"/>
        <v>14</v>
      </c>
      <c r="M28" s="78"/>
      <c r="Q28" s="35"/>
      <c r="R28" s="35"/>
      <c r="S28" s="35"/>
    </row>
    <row r="29" spans="1:19" hidden="1">
      <c r="A29" s="64">
        <f t="shared" si="1"/>
        <v>5</v>
      </c>
      <c r="B29" s="67"/>
      <c r="C29" s="68"/>
      <c r="D29" s="67"/>
      <c r="E29" s="68"/>
      <c r="F29" s="68"/>
      <c r="G29" s="65"/>
      <c r="H29" s="65"/>
      <c r="I29" s="63">
        <f t="shared" si="2"/>
        <v>0</v>
      </c>
      <c r="J29" s="65">
        <f t="shared" si="0"/>
        <v>0</v>
      </c>
      <c r="K29" s="62">
        <f t="shared" si="5"/>
        <v>0</v>
      </c>
      <c r="L29" s="66">
        <f t="shared" si="6"/>
        <v>14</v>
      </c>
      <c r="M29" s="78"/>
      <c r="Q29" s="35"/>
      <c r="R29" s="35"/>
      <c r="S29" s="35"/>
    </row>
    <row r="30" spans="1:19" hidden="1">
      <c r="A30" s="69">
        <f t="shared" si="1"/>
        <v>5</v>
      </c>
      <c r="B30" s="70"/>
      <c r="C30" s="71"/>
      <c r="D30" s="70"/>
      <c r="E30" s="71"/>
      <c r="F30" s="71"/>
      <c r="G30" s="72"/>
      <c r="H30" s="72"/>
      <c r="I30" s="63">
        <f t="shared" si="2"/>
        <v>0</v>
      </c>
      <c r="J30" s="72">
        <f t="shared" si="0"/>
        <v>0</v>
      </c>
      <c r="K30" s="71">
        <f t="shared" si="5"/>
        <v>0</v>
      </c>
      <c r="L30" s="73">
        <f t="shared" si="6"/>
        <v>14</v>
      </c>
      <c r="M30" s="80"/>
      <c r="Q30" s="35"/>
      <c r="R30" s="35"/>
      <c r="S30" s="35"/>
    </row>
    <row r="32" spans="1:19">
      <c r="B32" s="8" t="s">
        <v>16</v>
      </c>
      <c r="D32" s="8" t="str">
        <f>Ждо58кг!D35</f>
        <v>Быков В.В.</v>
      </c>
      <c r="H32" s="8" t="str">
        <f>Ждо58кг!G35</f>
        <v>Главный секретарь</v>
      </c>
      <c r="M32" s="8" t="str">
        <f>Ждо58кг!J35</f>
        <v>Исрапилов Ш.К.</v>
      </c>
    </row>
  </sheetData>
  <phoneticPr fontId="0" type="noConversion"/>
  <pageMargins left="0.25" right="0.25" top="0.75" bottom="0.75" header="0.3" footer="0.3"/>
  <pageSetup paperSize="9" orientation="landscape" horizontalDpi="4294967293" verticalDpi="300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S32"/>
  <sheetViews>
    <sheetView topLeftCell="A7" workbookViewId="0">
      <selection activeCell="J15" sqref="J15"/>
    </sheetView>
  </sheetViews>
  <sheetFormatPr defaultRowHeight="12.75"/>
  <cols>
    <col min="1" max="1" width="3.85546875" style="8" customWidth="1"/>
    <col min="2" max="2" width="23.7109375" style="8" customWidth="1"/>
    <col min="3" max="3" width="7.140625" style="8" customWidth="1"/>
    <col min="4" max="4" width="18" style="8" customWidth="1"/>
    <col min="5" max="5" width="5.7109375" style="8" customWidth="1"/>
    <col min="6" max="6" width="6.42578125" style="8" customWidth="1"/>
    <col min="7" max="7" width="7.7109375" style="8" customWidth="1"/>
    <col min="8" max="8" width="7.42578125" style="8" customWidth="1"/>
    <col min="9" max="9" width="5.28515625" style="8" customWidth="1"/>
    <col min="10" max="10" width="8.140625" style="8" customWidth="1"/>
    <col min="11" max="11" width="6.28515625" style="8" customWidth="1"/>
    <col min="12" max="12" width="5.28515625" style="8" customWidth="1"/>
    <col min="13" max="13" width="15.7109375" style="8" customWidth="1"/>
    <col min="14" max="15" width="5.85546875" style="8" customWidth="1"/>
    <col min="16" max="16" width="5.7109375" style="8" customWidth="1"/>
    <col min="17" max="16384" width="9.140625" style="8"/>
  </cols>
  <sheetData>
    <row r="1" spans="1:19">
      <c r="H1" s="15" t="str">
        <f>Жсв68кг!F1</f>
        <v>Общественно-государственное физкультурно-спортивное</v>
      </c>
    </row>
    <row r="2" spans="1:19">
      <c r="G2" s="10"/>
      <c r="H2" s="15" t="str">
        <f>Жсв68кг!F2</f>
        <v>объединение "Юность России"</v>
      </c>
    </row>
    <row r="3" spans="1:19">
      <c r="H3" s="15" t="str">
        <f>Жсв68кг!F3</f>
        <v>Волгоградское региональное отделение ОГФСО "Юность России"</v>
      </c>
    </row>
    <row r="4" spans="1:19">
      <c r="B4" s="35" t="str">
        <f>Жсв68кг!B4</f>
        <v>07.11.14-09.11.2014</v>
      </c>
      <c r="M4" s="36" t="s">
        <v>25</v>
      </c>
    </row>
    <row r="5" spans="1:19" ht="23.25">
      <c r="B5" s="35" t="str">
        <f>Жсв68кг!B5</f>
        <v>г. Волжский.  Ул. Сталинградская 6.</v>
      </c>
      <c r="H5" s="56" t="s">
        <v>15</v>
      </c>
      <c r="M5" s="8" t="s">
        <v>18</v>
      </c>
    </row>
    <row r="6" spans="1:19" ht="15">
      <c r="B6" s="89"/>
      <c r="C6" s="76"/>
      <c r="D6" s="75"/>
      <c r="H6" s="57" t="str">
        <f>Жсв68кг!F6</f>
        <v xml:space="preserve">Первенство ОГ ФСО </v>
      </c>
      <c r="I6" s="55"/>
      <c r="J6" s="54"/>
      <c r="M6" s="103"/>
      <c r="N6" s="75"/>
      <c r="O6" s="75"/>
    </row>
    <row r="7" spans="1:19" ht="15">
      <c r="B7" s="76"/>
      <c r="C7" s="76"/>
      <c r="D7" s="76"/>
      <c r="H7" s="57" t="str">
        <f>Жсв68кг!F7</f>
        <v xml:space="preserve">По гиревому спорту среди юношей и девушек </v>
      </c>
      <c r="I7" s="55"/>
      <c r="J7" s="55"/>
      <c r="K7" s="55"/>
      <c r="M7" s="76"/>
      <c r="N7" s="76"/>
      <c r="O7" s="76"/>
    </row>
    <row r="8" spans="1:19" ht="15.75">
      <c r="B8" s="38"/>
      <c r="C8" s="38"/>
      <c r="D8" s="38"/>
      <c r="H8" s="58" t="s">
        <v>28</v>
      </c>
      <c r="I8" s="55"/>
      <c r="J8" s="55"/>
      <c r="K8" s="55"/>
      <c r="M8" s="86"/>
      <c r="N8" s="86"/>
      <c r="O8" s="86"/>
    </row>
    <row r="10" spans="1:19" ht="13.5" thickBot="1">
      <c r="A10" s="24" t="s">
        <v>7</v>
      </c>
      <c r="B10" s="23" t="s">
        <v>0</v>
      </c>
      <c r="C10" s="23" t="s">
        <v>1</v>
      </c>
      <c r="D10" s="23" t="s">
        <v>2</v>
      </c>
      <c r="E10" s="53" t="s">
        <v>3</v>
      </c>
      <c r="F10" s="23" t="s">
        <v>4</v>
      </c>
      <c r="G10" s="23" t="s">
        <v>5</v>
      </c>
      <c r="H10" s="23" t="s">
        <v>8</v>
      </c>
      <c r="I10" s="23" t="s">
        <v>6</v>
      </c>
      <c r="J10" s="23" t="s">
        <v>9</v>
      </c>
      <c r="K10" s="23" t="s">
        <v>33</v>
      </c>
      <c r="L10" s="23" t="s">
        <v>12</v>
      </c>
      <c r="M10" s="23" t="s">
        <v>11</v>
      </c>
      <c r="Q10" s="35"/>
      <c r="R10" s="35"/>
    </row>
    <row r="11" spans="1:19" ht="25.5">
      <c r="A11" s="59">
        <f>RANK(J11,$J$11:$J$30,0)</f>
        <v>1</v>
      </c>
      <c r="B11" s="51" t="s">
        <v>107</v>
      </c>
      <c r="C11" s="50">
        <v>1997</v>
      </c>
      <c r="D11" s="51" t="s">
        <v>104</v>
      </c>
      <c r="E11" s="50">
        <v>1</v>
      </c>
      <c r="F11" s="50">
        <v>66.599999999999994</v>
      </c>
      <c r="G11" s="61">
        <v>118</v>
      </c>
      <c r="H11" s="61">
        <v>195</v>
      </c>
      <c r="I11" s="63">
        <f t="shared" ref="I11:I19" si="0">H11/2</f>
        <v>97.5</v>
      </c>
      <c r="J11" s="61">
        <f t="shared" ref="J11:J30" si="1">G11+H11/2</f>
        <v>215.5</v>
      </c>
      <c r="K11" s="62">
        <f>IF(J11&gt;=$M$8,$M$7,IF(J11&gt;=$N$8,$N$7,IF(J11&gt;=$O$8,$O$7,"-")))</f>
        <v>0</v>
      </c>
      <c r="L11" s="66">
        <f>IF(A11=1,20,IF(A11=2,18,IF(A11=3,16,IF(A11=4,15,IF(A11=5,14,IF(A11=6,13,IF(A11=7,12,IF(A11=8,11,0))))))))</f>
        <v>20</v>
      </c>
      <c r="M11" s="51" t="s">
        <v>106</v>
      </c>
      <c r="Q11" s="35"/>
      <c r="R11" s="35"/>
      <c r="S11" s="35"/>
    </row>
    <row r="12" spans="1:19" ht="25.5">
      <c r="A12" s="64">
        <f>RANK(J12,$J$11:$J$30,0)</f>
        <v>2</v>
      </c>
      <c r="B12" s="51" t="s">
        <v>113</v>
      </c>
      <c r="C12" s="50">
        <v>1997</v>
      </c>
      <c r="D12" s="51" t="s">
        <v>104</v>
      </c>
      <c r="E12" s="50">
        <v>1</v>
      </c>
      <c r="F12" s="50">
        <v>63.1</v>
      </c>
      <c r="G12" s="65">
        <v>105</v>
      </c>
      <c r="H12" s="65">
        <v>153</v>
      </c>
      <c r="I12" s="63">
        <f t="shared" si="0"/>
        <v>76.5</v>
      </c>
      <c r="J12" s="61">
        <f t="shared" si="1"/>
        <v>181.5</v>
      </c>
      <c r="K12" s="62">
        <f>IF(J12&gt;=$M$8,$M$7,IF(J12&gt;=$N$8,$N$7,IF(J12&gt;=$O$8,$O$7,"-")))</f>
        <v>0</v>
      </c>
      <c r="L12" s="66">
        <f>IF(A12=1,20,IF(A12=2,18,IF(A12=3,16,IF(A12=4,15,IF(A12=5,14,IF(A12=6,13,IF(A12=7,12,IF(A12=8,11,0))))))))</f>
        <v>18</v>
      </c>
      <c r="M12" s="51" t="s">
        <v>112</v>
      </c>
      <c r="Q12" s="35"/>
      <c r="R12" s="35"/>
      <c r="S12" s="35"/>
    </row>
    <row r="13" spans="1:19" ht="25.5">
      <c r="A13" s="64">
        <f>RANK(J13,$J$11:$J$30,0)</f>
        <v>3</v>
      </c>
      <c r="B13" s="51" t="s">
        <v>125</v>
      </c>
      <c r="C13" s="50">
        <v>1998</v>
      </c>
      <c r="D13" s="51" t="s">
        <v>120</v>
      </c>
      <c r="E13" s="50">
        <v>1</v>
      </c>
      <c r="F13" s="50">
        <v>67.2</v>
      </c>
      <c r="G13" s="65">
        <v>103</v>
      </c>
      <c r="H13" s="65">
        <v>111</v>
      </c>
      <c r="I13" s="63">
        <f t="shared" si="0"/>
        <v>55.5</v>
      </c>
      <c r="J13" s="61">
        <f t="shared" si="1"/>
        <v>158.5</v>
      </c>
      <c r="K13" s="62">
        <f>IF(J13&gt;=$M$8,$M$7,IF(J13&gt;=$N$8,$N$7,IF(J13&gt;=$O$8,$O$7,"-")))</f>
        <v>0</v>
      </c>
      <c r="L13" s="66">
        <f>IF(A13=1,20,IF(A13=2,18,IF(A13=3,16,IF(A13=4,15,IF(A13=5,14,IF(A13=6,13,IF(A13=7,12,IF(A13=8,11,0))))))))</f>
        <v>16</v>
      </c>
      <c r="M13" s="51" t="s">
        <v>122</v>
      </c>
      <c r="Q13" s="35"/>
      <c r="R13" s="35"/>
      <c r="S13" s="35"/>
    </row>
    <row r="14" spans="1:19" ht="25.5">
      <c r="A14" s="64">
        <f>RANK(J14,$J$11:$J$30,0)</f>
        <v>4</v>
      </c>
      <c r="B14" s="51" t="s">
        <v>94</v>
      </c>
      <c r="C14" s="50">
        <v>1997</v>
      </c>
      <c r="D14" s="51" t="s">
        <v>88</v>
      </c>
      <c r="E14" s="50">
        <v>3</v>
      </c>
      <c r="F14" s="50">
        <v>67.7</v>
      </c>
      <c r="G14" s="65">
        <v>71</v>
      </c>
      <c r="H14" s="65">
        <v>70</v>
      </c>
      <c r="I14" s="63">
        <f t="shared" si="0"/>
        <v>35</v>
      </c>
      <c r="J14" s="61">
        <f t="shared" si="1"/>
        <v>106</v>
      </c>
      <c r="K14" s="62">
        <f>IF(J14&gt;=$M$8,$M$7,IF(J14&gt;=$N$8,$N$7,IF(J14&gt;=$O$8,$O$7,"-")))</f>
        <v>0</v>
      </c>
      <c r="L14" s="66">
        <f>IF(A14=1,20,IF(A14=2,18,IF(A14=3,16,IF(A14=4,15,IF(A14=5,14,IF(A14=6,13,IF(A14=7,12,IF(A14=8,11,0))))))))</f>
        <v>15</v>
      </c>
      <c r="M14" s="51" t="s">
        <v>95</v>
      </c>
      <c r="Q14" s="35"/>
      <c r="R14" s="35"/>
      <c r="S14" s="35"/>
    </row>
    <row r="15" spans="1:19" ht="25.5">
      <c r="A15" s="64">
        <f>RANK(J15,$J$11:$J$30,0)</f>
        <v>5</v>
      </c>
      <c r="B15" s="50" t="s">
        <v>80</v>
      </c>
      <c r="C15" s="50">
        <v>1998</v>
      </c>
      <c r="D15" s="50" t="s">
        <v>71</v>
      </c>
      <c r="E15" s="50"/>
      <c r="F15" s="50">
        <v>64.8</v>
      </c>
      <c r="G15" s="65">
        <v>34</v>
      </c>
      <c r="H15" s="65">
        <v>72</v>
      </c>
      <c r="I15" s="63">
        <f t="shared" si="0"/>
        <v>36</v>
      </c>
      <c r="J15" s="61">
        <f t="shared" si="1"/>
        <v>70</v>
      </c>
      <c r="K15" s="62">
        <f>IF(J15&gt;=$M$8,$M$7,IF(J15&gt;=$N$8,$N$7,IF(J15&gt;=$O$8,$O$7,"-")))</f>
        <v>0</v>
      </c>
      <c r="L15" s="66">
        <f>IF(A15=1,20,IF(A15=2,18,IF(A15=3,16,IF(A15=4,15,IF(A15=5,14,IF(A15=6,13,IF(A15=7,12,IF(A15=8,11,0))))))))</f>
        <v>14</v>
      </c>
      <c r="M15" s="104" t="s">
        <v>139</v>
      </c>
      <c r="Q15" s="35"/>
      <c r="R15" s="35"/>
      <c r="S15" s="35"/>
    </row>
    <row r="16" spans="1:19" hidden="1">
      <c r="A16" s="64">
        <f t="shared" ref="A16:A30" si="2">RANK(J16,$J$11:$J$30,0)</f>
        <v>6</v>
      </c>
      <c r="B16" s="49"/>
      <c r="C16" s="49"/>
      <c r="D16" s="49"/>
      <c r="E16" s="60"/>
      <c r="F16" s="49"/>
      <c r="G16" s="65"/>
      <c r="H16" s="65"/>
      <c r="I16" s="63">
        <f t="shared" si="0"/>
        <v>0</v>
      </c>
      <c r="J16" s="65">
        <f t="shared" si="1"/>
        <v>0</v>
      </c>
      <c r="K16" s="62">
        <f t="shared" ref="K16:K22" si="3">IF(J16&gt;=$M$8,$M$7,IF(J16&gt;=$N$8,$N$7,IF(J16&gt;=$O$8,$O$7,"-")))</f>
        <v>0</v>
      </c>
      <c r="L16" s="66">
        <f t="shared" ref="L16:L23" si="4">IF(A16=1,20,IF(A16=2,18,IF(A16=3,16,IF(A16=4,15,IF(A16=5,14,IF(A16=6,13,IF(A16=7,12,IF(A16=8,11,0))))))))</f>
        <v>13</v>
      </c>
      <c r="M16" s="49"/>
      <c r="Q16" s="35"/>
      <c r="R16" s="35"/>
      <c r="S16" s="35"/>
    </row>
    <row r="17" spans="1:19" hidden="1">
      <c r="A17" s="64">
        <f t="shared" si="2"/>
        <v>6</v>
      </c>
      <c r="B17" s="49"/>
      <c r="C17" s="49"/>
      <c r="D17" s="49"/>
      <c r="E17" s="60"/>
      <c r="F17" s="49"/>
      <c r="G17" s="65"/>
      <c r="H17" s="65"/>
      <c r="I17" s="63">
        <f t="shared" si="0"/>
        <v>0</v>
      </c>
      <c r="J17" s="65">
        <f t="shared" si="1"/>
        <v>0</v>
      </c>
      <c r="K17" s="62">
        <f t="shared" si="3"/>
        <v>0</v>
      </c>
      <c r="L17" s="66">
        <f t="shared" si="4"/>
        <v>13</v>
      </c>
      <c r="M17" s="51"/>
      <c r="Q17" s="35"/>
      <c r="R17" s="35"/>
      <c r="S17" s="35"/>
    </row>
    <row r="18" spans="1:19" hidden="1">
      <c r="A18" s="64">
        <f t="shared" si="2"/>
        <v>6</v>
      </c>
      <c r="B18" s="49"/>
      <c r="C18" s="49"/>
      <c r="D18" s="49"/>
      <c r="E18" s="60"/>
      <c r="F18" s="49"/>
      <c r="G18" s="65"/>
      <c r="H18" s="65"/>
      <c r="I18" s="63">
        <f t="shared" si="0"/>
        <v>0</v>
      </c>
      <c r="J18" s="65">
        <f t="shared" si="1"/>
        <v>0</v>
      </c>
      <c r="K18" s="62">
        <f t="shared" si="3"/>
        <v>0</v>
      </c>
      <c r="L18" s="66">
        <f t="shared" si="4"/>
        <v>13</v>
      </c>
      <c r="M18" s="51"/>
      <c r="Q18" s="35"/>
      <c r="R18" s="35"/>
      <c r="S18" s="35"/>
    </row>
    <row r="19" spans="1:19" hidden="1">
      <c r="A19" s="64">
        <f t="shared" si="2"/>
        <v>6</v>
      </c>
      <c r="B19" s="49"/>
      <c r="C19" s="49"/>
      <c r="D19" s="49"/>
      <c r="E19" s="60"/>
      <c r="F19" s="49"/>
      <c r="G19" s="65"/>
      <c r="H19" s="65"/>
      <c r="I19" s="63">
        <f t="shared" si="0"/>
        <v>0</v>
      </c>
      <c r="J19" s="65">
        <f t="shared" si="1"/>
        <v>0</v>
      </c>
      <c r="K19" s="62">
        <f t="shared" si="3"/>
        <v>0</v>
      </c>
      <c r="L19" s="66">
        <f t="shared" si="4"/>
        <v>13</v>
      </c>
      <c r="M19" s="51"/>
      <c r="Q19" s="35"/>
      <c r="R19" s="35"/>
      <c r="S19" s="35"/>
    </row>
    <row r="20" spans="1:19" hidden="1">
      <c r="A20" s="64">
        <f t="shared" si="2"/>
        <v>6</v>
      </c>
      <c r="B20" s="49"/>
      <c r="C20" s="49"/>
      <c r="D20" s="49"/>
      <c r="E20" s="60"/>
      <c r="F20" s="49"/>
      <c r="G20" s="65"/>
      <c r="H20" s="65"/>
      <c r="I20" s="63">
        <v>55</v>
      </c>
      <c r="J20" s="65">
        <f t="shared" si="1"/>
        <v>0</v>
      </c>
      <c r="K20" s="62">
        <f t="shared" si="3"/>
        <v>0</v>
      </c>
      <c r="L20" s="66">
        <f t="shared" si="4"/>
        <v>13</v>
      </c>
      <c r="M20" s="51"/>
      <c r="Q20" s="35"/>
      <c r="R20" s="35"/>
      <c r="S20" s="35"/>
    </row>
    <row r="21" spans="1:19" hidden="1">
      <c r="A21" s="64">
        <f t="shared" si="2"/>
        <v>6</v>
      </c>
      <c r="B21" s="49"/>
      <c r="C21" s="49"/>
      <c r="D21" s="49"/>
      <c r="E21" s="60"/>
      <c r="F21" s="49"/>
      <c r="G21" s="65"/>
      <c r="H21" s="65"/>
      <c r="I21" s="63">
        <f>H21/2</f>
        <v>0</v>
      </c>
      <c r="J21" s="65">
        <f t="shared" si="1"/>
        <v>0</v>
      </c>
      <c r="K21" s="62">
        <f t="shared" si="3"/>
        <v>0</v>
      </c>
      <c r="L21" s="66">
        <f t="shared" si="4"/>
        <v>13</v>
      </c>
      <c r="M21" s="51"/>
      <c r="Q21" s="35"/>
      <c r="R21" s="35"/>
      <c r="S21" s="35"/>
    </row>
    <row r="22" spans="1:19" hidden="1">
      <c r="A22" s="64">
        <f t="shared" si="2"/>
        <v>6</v>
      </c>
      <c r="B22" s="49"/>
      <c r="C22" s="49"/>
      <c r="D22" s="49"/>
      <c r="E22" s="60"/>
      <c r="F22" s="49"/>
      <c r="G22" s="65"/>
      <c r="H22" s="65"/>
      <c r="I22" s="63">
        <f>H22/2</f>
        <v>0</v>
      </c>
      <c r="J22" s="65">
        <f t="shared" si="1"/>
        <v>0</v>
      </c>
      <c r="K22" s="62">
        <f t="shared" si="3"/>
        <v>0</v>
      </c>
      <c r="L22" s="66">
        <f t="shared" si="4"/>
        <v>13</v>
      </c>
      <c r="M22" s="51"/>
      <c r="Q22" s="35"/>
      <c r="R22" s="35"/>
      <c r="S22" s="35"/>
    </row>
    <row r="23" spans="1:19" hidden="1">
      <c r="A23" s="64">
        <f t="shared" si="2"/>
        <v>6</v>
      </c>
      <c r="B23" s="67"/>
      <c r="C23" s="68"/>
      <c r="D23" s="67"/>
      <c r="E23" s="68"/>
      <c r="F23" s="68"/>
      <c r="G23" s="65"/>
      <c r="H23" s="65"/>
      <c r="I23" s="63">
        <f t="shared" ref="I23:I30" si="5">H23/2</f>
        <v>0</v>
      </c>
      <c r="J23" s="65">
        <f t="shared" si="1"/>
        <v>0</v>
      </c>
      <c r="K23" s="62">
        <f t="shared" ref="K23:K30" si="6">IF(J23&gt;=$M$8,$M$7,IF(J23&gt;=$N$8,$N$7,IF(J23&gt;=$O$8,$O$7,"-")))</f>
        <v>0</v>
      </c>
      <c r="L23" s="66">
        <f t="shared" si="4"/>
        <v>13</v>
      </c>
      <c r="M23" s="67"/>
      <c r="Q23" s="35"/>
      <c r="R23" s="35"/>
      <c r="S23" s="35"/>
    </row>
    <row r="24" spans="1:19" hidden="1">
      <c r="A24" s="64">
        <f t="shared" si="2"/>
        <v>6</v>
      </c>
      <c r="B24" s="67"/>
      <c r="C24" s="68"/>
      <c r="D24" s="67"/>
      <c r="E24" s="68"/>
      <c r="F24" s="68"/>
      <c r="G24" s="65"/>
      <c r="H24" s="65"/>
      <c r="I24" s="63">
        <f t="shared" si="5"/>
        <v>0</v>
      </c>
      <c r="J24" s="65">
        <f t="shared" si="1"/>
        <v>0</v>
      </c>
      <c r="K24" s="62">
        <f t="shared" si="6"/>
        <v>0</v>
      </c>
      <c r="L24" s="66">
        <f t="shared" ref="L24:L30" si="7">IF(A24=1,20,IF(A24=2,18,IF(A24=3,16,IF(A24=4,15,IF(A24=5,14,IF(A24=6,13,IF(A24=7,12,IF(A24=8,11,0))))))))</f>
        <v>13</v>
      </c>
      <c r="M24" s="67"/>
      <c r="Q24" s="35"/>
      <c r="R24" s="35"/>
      <c r="S24" s="35"/>
    </row>
    <row r="25" spans="1:19" hidden="1">
      <c r="A25" s="64">
        <f t="shared" si="2"/>
        <v>6</v>
      </c>
      <c r="B25" s="67"/>
      <c r="C25" s="68"/>
      <c r="D25" s="67"/>
      <c r="E25" s="68"/>
      <c r="F25" s="68"/>
      <c r="G25" s="65"/>
      <c r="H25" s="65"/>
      <c r="I25" s="63">
        <f t="shared" si="5"/>
        <v>0</v>
      </c>
      <c r="J25" s="65">
        <f t="shared" si="1"/>
        <v>0</v>
      </c>
      <c r="K25" s="62">
        <f t="shared" si="6"/>
        <v>0</v>
      </c>
      <c r="L25" s="66">
        <f t="shared" si="7"/>
        <v>13</v>
      </c>
      <c r="M25" s="67"/>
      <c r="Q25" s="35"/>
      <c r="R25" s="35"/>
      <c r="S25" s="35"/>
    </row>
    <row r="26" spans="1:19" hidden="1">
      <c r="A26" s="64">
        <f t="shared" si="2"/>
        <v>6</v>
      </c>
      <c r="B26" s="67"/>
      <c r="C26" s="68"/>
      <c r="D26" s="67"/>
      <c r="E26" s="68"/>
      <c r="F26" s="68"/>
      <c r="G26" s="65"/>
      <c r="H26" s="65"/>
      <c r="I26" s="63">
        <f t="shared" si="5"/>
        <v>0</v>
      </c>
      <c r="J26" s="65">
        <f t="shared" si="1"/>
        <v>0</v>
      </c>
      <c r="K26" s="62">
        <f t="shared" si="6"/>
        <v>0</v>
      </c>
      <c r="L26" s="66">
        <f t="shared" si="7"/>
        <v>13</v>
      </c>
      <c r="M26" s="67"/>
      <c r="Q26" s="35"/>
      <c r="R26" s="35"/>
      <c r="S26" s="35"/>
    </row>
    <row r="27" spans="1:19" hidden="1">
      <c r="A27" s="64">
        <f t="shared" si="2"/>
        <v>6</v>
      </c>
      <c r="B27" s="67"/>
      <c r="C27" s="68"/>
      <c r="D27" s="67"/>
      <c r="E27" s="68"/>
      <c r="F27" s="68"/>
      <c r="G27" s="65"/>
      <c r="H27" s="65"/>
      <c r="I27" s="63">
        <f t="shared" si="5"/>
        <v>0</v>
      </c>
      <c r="J27" s="65">
        <f t="shared" si="1"/>
        <v>0</v>
      </c>
      <c r="K27" s="62">
        <f t="shared" si="6"/>
        <v>0</v>
      </c>
      <c r="L27" s="66">
        <f t="shared" si="7"/>
        <v>13</v>
      </c>
      <c r="M27" s="67"/>
      <c r="Q27" s="35"/>
      <c r="R27" s="35"/>
      <c r="S27" s="35"/>
    </row>
    <row r="28" spans="1:19" hidden="1">
      <c r="A28" s="64">
        <f t="shared" si="2"/>
        <v>6</v>
      </c>
      <c r="B28" s="67"/>
      <c r="C28" s="68"/>
      <c r="D28" s="67"/>
      <c r="E28" s="68"/>
      <c r="F28" s="68"/>
      <c r="G28" s="65"/>
      <c r="H28" s="65"/>
      <c r="I28" s="63">
        <f t="shared" si="5"/>
        <v>0</v>
      </c>
      <c r="J28" s="65">
        <f t="shared" si="1"/>
        <v>0</v>
      </c>
      <c r="K28" s="62">
        <f t="shared" si="6"/>
        <v>0</v>
      </c>
      <c r="L28" s="66">
        <f t="shared" si="7"/>
        <v>13</v>
      </c>
      <c r="M28" s="67"/>
      <c r="Q28" s="35"/>
      <c r="R28" s="35"/>
      <c r="S28" s="35"/>
    </row>
    <row r="29" spans="1:19" hidden="1">
      <c r="A29" s="64">
        <f t="shared" si="2"/>
        <v>6</v>
      </c>
      <c r="B29" s="67"/>
      <c r="C29" s="68"/>
      <c r="D29" s="67"/>
      <c r="E29" s="68"/>
      <c r="F29" s="68"/>
      <c r="G29" s="65"/>
      <c r="H29" s="65"/>
      <c r="I29" s="63">
        <f t="shared" si="5"/>
        <v>0</v>
      </c>
      <c r="J29" s="65">
        <f t="shared" si="1"/>
        <v>0</v>
      </c>
      <c r="K29" s="62">
        <f t="shared" si="6"/>
        <v>0</v>
      </c>
      <c r="L29" s="66">
        <f t="shared" si="7"/>
        <v>13</v>
      </c>
      <c r="M29" s="67"/>
      <c r="Q29" s="35"/>
      <c r="R29" s="35"/>
      <c r="S29" s="35"/>
    </row>
    <row r="30" spans="1:19" hidden="1">
      <c r="A30" s="69">
        <f t="shared" si="2"/>
        <v>6</v>
      </c>
      <c r="B30" s="70"/>
      <c r="C30" s="71"/>
      <c r="D30" s="70"/>
      <c r="E30" s="71"/>
      <c r="F30" s="71"/>
      <c r="G30" s="72"/>
      <c r="H30" s="72"/>
      <c r="I30" s="63">
        <f t="shared" si="5"/>
        <v>0</v>
      </c>
      <c r="J30" s="72">
        <f t="shared" si="1"/>
        <v>0</v>
      </c>
      <c r="K30" s="71">
        <f t="shared" si="6"/>
        <v>0</v>
      </c>
      <c r="L30" s="73">
        <f t="shared" si="7"/>
        <v>13</v>
      </c>
      <c r="M30" s="70"/>
      <c r="Q30" s="35"/>
      <c r="R30" s="35"/>
      <c r="S30" s="35"/>
    </row>
    <row r="32" spans="1:19">
      <c r="B32" s="8" t="s">
        <v>16</v>
      </c>
      <c r="D32" s="8" t="str">
        <f>Ждо58кг!D35</f>
        <v>Быков В.В.</v>
      </c>
      <c r="I32" s="8" t="str">
        <f>Ждо58кг!G35</f>
        <v>Главный секретарь</v>
      </c>
      <c r="M32" s="8" t="str">
        <f>Ждо58кг!J35</f>
        <v>Исрапилов Ш.К.</v>
      </c>
    </row>
  </sheetData>
  <phoneticPr fontId="0" type="noConversion"/>
  <pageMargins left="0.25" right="0.25" top="0.75" bottom="0.75" header="0.3" footer="0.3"/>
  <pageSetup paperSize="9" orientation="landscape" horizontalDpi="4294967293" verticalDpi="0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S31"/>
  <sheetViews>
    <sheetView topLeftCell="A7" workbookViewId="0">
      <selection activeCell="H14" sqref="H14"/>
    </sheetView>
  </sheetViews>
  <sheetFormatPr defaultRowHeight="12.75"/>
  <cols>
    <col min="1" max="1" width="3.85546875" style="8" customWidth="1"/>
    <col min="2" max="2" width="30.28515625" style="8" customWidth="1"/>
    <col min="3" max="3" width="7.140625" style="8" customWidth="1"/>
    <col min="4" max="4" width="17.7109375" style="8" customWidth="1"/>
    <col min="5" max="5" width="5.7109375" style="8" customWidth="1"/>
    <col min="6" max="6" width="6.42578125" style="8" customWidth="1"/>
    <col min="7" max="7" width="7.7109375" style="8" customWidth="1"/>
    <col min="8" max="8" width="7.42578125" style="8" customWidth="1"/>
    <col min="9" max="9" width="5.28515625" style="8" customWidth="1"/>
    <col min="10" max="10" width="8.140625" style="8" customWidth="1"/>
    <col min="11" max="11" width="6.28515625" style="8" customWidth="1"/>
    <col min="12" max="12" width="5.28515625" style="8" customWidth="1"/>
    <col min="13" max="13" width="15.7109375" style="8" customWidth="1"/>
    <col min="14" max="15" width="5.85546875" style="8" customWidth="1"/>
    <col min="16" max="16" width="5.7109375" style="8" customWidth="1"/>
    <col min="17" max="16384" width="9.140625" style="8"/>
  </cols>
  <sheetData>
    <row r="1" spans="1:19">
      <c r="H1" s="15" t="str">
        <f>Жсв68кг!F1</f>
        <v>Общественно-государственное физкультурно-спортивное</v>
      </c>
    </row>
    <row r="2" spans="1:19">
      <c r="G2" s="10"/>
      <c r="H2" s="15" t="str">
        <f>Жсв68кг!F2</f>
        <v>объединение "Юность России"</v>
      </c>
    </row>
    <row r="3" spans="1:19">
      <c r="H3" s="15" t="str">
        <f>Жсв68кг!F3</f>
        <v>Волгоградское региональное отделение ОГФСО "Юность России"</v>
      </c>
    </row>
    <row r="4" spans="1:19">
      <c r="B4" s="35" t="str">
        <f>Жсв68кг!B4</f>
        <v>07.11.14-09.11.2014</v>
      </c>
      <c r="M4" s="36" t="s">
        <v>25</v>
      </c>
    </row>
    <row r="5" spans="1:19" ht="23.25">
      <c r="B5" s="35" t="str">
        <f>Жсв68кг!B5</f>
        <v>г. Волжский.  Ул. Сталинградская 6.</v>
      </c>
      <c r="H5" s="56" t="s">
        <v>15</v>
      </c>
      <c r="M5" s="8" t="s">
        <v>18</v>
      </c>
    </row>
    <row r="6" spans="1:19" ht="15">
      <c r="B6" s="89"/>
      <c r="C6" s="76"/>
      <c r="D6" s="75"/>
      <c r="H6" s="57" t="str">
        <f>Жсв68кг!F6</f>
        <v xml:space="preserve">Первенство ОГ ФСО </v>
      </c>
      <c r="I6" s="55"/>
      <c r="J6" s="54"/>
      <c r="M6" s="103"/>
      <c r="N6" s="75"/>
      <c r="O6" s="75"/>
    </row>
    <row r="7" spans="1:19" ht="15">
      <c r="B7" s="76"/>
      <c r="C7" s="76"/>
      <c r="D7" s="76"/>
      <c r="H7" s="57" t="str">
        <f>Жсв68кг!F7</f>
        <v xml:space="preserve">По гиревому спорту среди юношей и девушек </v>
      </c>
      <c r="I7" s="55"/>
      <c r="J7" s="55"/>
      <c r="K7" s="55"/>
      <c r="M7" s="76"/>
      <c r="N7" s="76"/>
      <c r="O7" s="76"/>
    </row>
    <row r="8" spans="1:19" ht="15.75">
      <c r="B8" s="38"/>
      <c r="C8" s="38"/>
      <c r="D8" s="38"/>
      <c r="H8" s="58" t="s">
        <v>29</v>
      </c>
      <c r="I8" s="55"/>
      <c r="J8" s="55"/>
      <c r="K8" s="55"/>
      <c r="M8" s="86"/>
      <c r="N8" s="86"/>
      <c r="O8" s="86"/>
    </row>
    <row r="10" spans="1:19" ht="13.5" thickBot="1">
      <c r="A10" s="24" t="s">
        <v>7</v>
      </c>
      <c r="B10" s="23" t="s">
        <v>0</v>
      </c>
      <c r="C10" s="23" t="s">
        <v>1</v>
      </c>
      <c r="D10" s="23" t="s">
        <v>2</v>
      </c>
      <c r="E10" s="53" t="s">
        <v>3</v>
      </c>
      <c r="F10" s="23" t="s">
        <v>4</v>
      </c>
      <c r="G10" s="23" t="s">
        <v>5</v>
      </c>
      <c r="H10" s="23" t="s">
        <v>8</v>
      </c>
      <c r="I10" s="23" t="s">
        <v>6</v>
      </c>
      <c r="J10" s="23" t="s">
        <v>9</v>
      </c>
      <c r="K10" s="23" t="s">
        <v>33</v>
      </c>
      <c r="L10" s="23" t="s">
        <v>12</v>
      </c>
      <c r="M10" s="23" t="s">
        <v>11</v>
      </c>
      <c r="Q10" s="35"/>
      <c r="R10" s="35"/>
    </row>
    <row r="11" spans="1:19" ht="25.5">
      <c r="A11" s="64">
        <f t="shared" ref="A11:A19" si="0">RANK(J11,$J$11:$J$29,0)</f>
        <v>1</v>
      </c>
      <c r="B11" s="51" t="s">
        <v>116</v>
      </c>
      <c r="C11" s="50">
        <v>1998</v>
      </c>
      <c r="D11" s="51" t="s">
        <v>104</v>
      </c>
      <c r="E11" s="50">
        <v>1</v>
      </c>
      <c r="F11" s="50">
        <v>73</v>
      </c>
      <c r="G11" s="65">
        <v>113</v>
      </c>
      <c r="H11" s="65">
        <v>160</v>
      </c>
      <c r="I11" s="63">
        <f>H11/2</f>
        <v>80</v>
      </c>
      <c r="J11" s="65">
        <f t="shared" ref="J11:J29" si="1">G11+H11/2</f>
        <v>193</v>
      </c>
      <c r="K11" s="62">
        <f t="shared" ref="K11:K19" si="2">IF(J11&gt;=$M$8,$M$7,IF(J11&gt;=$N$8,$N$7,IF(J11&gt;=$O$8,$O$7,"-")))</f>
        <v>0</v>
      </c>
      <c r="L11" s="66">
        <f>IF(A11=1,20,IF(A11=2,18,IF(A11=3,16,IF(A11=4,15,IF(A11=5,14,IF(A11=6,13,IF(A11=7,12,IF(A11=8,11,0))))))))</f>
        <v>20</v>
      </c>
      <c r="M11" s="51" t="s">
        <v>112</v>
      </c>
      <c r="Q11" s="35"/>
      <c r="R11" s="35"/>
      <c r="S11" s="35"/>
    </row>
    <row r="12" spans="1:19" ht="25.5">
      <c r="A12" s="64">
        <f t="shared" si="0"/>
        <v>2</v>
      </c>
      <c r="B12" s="51" t="s">
        <v>126</v>
      </c>
      <c r="C12" s="50">
        <v>1997</v>
      </c>
      <c r="D12" s="51" t="s">
        <v>120</v>
      </c>
      <c r="E12" s="50">
        <v>1</v>
      </c>
      <c r="F12" s="50">
        <v>70.7</v>
      </c>
      <c r="G12" s="65">
        <v>80</v>
      </c>
      <c r="H12" s="65">
        <v>120</v>
      </c>
      <c r="I12" s="63">
        <f>H12/2</f>
        <v>60</v>
      </c>
      <c r="J12" s="65">
        <f t="shared" si="1"/>
        <v>140</v>
      </c>
      <c r="K12" s="62">
        <f t="shared" si="2"/>
        <v>0</v>
      </c>
      <c r="L12" s="66">
        <f>IF(A12=1,20,IF(A12=2,18,IF(A12=3,16,IF(A12=4,15,IF(A12=5,14,IF(A12=6,13,IF(A12=7,12,IF(A12=8,11,0))))))))</f>
        <v>18</v>
      </c>
      <c r="M12" s="51" t="s">
        <v>122</v>
      </c>
      <c r="Q12" s="35"/>
      <c r="R12" s="35"/>
      <c r="S12" s="35"/>
    </row>
    <row r="13" spans="1:19" ht="25.5">
      <c r="A13" s="64">
        <f t="shared" si="0"/>
        <v>3</v>
      </c>
      <c r="B13" s="51" t="s">
        <v>93</v>
      </c>
      <c r="C13" s="50">
        <v>1997</v>
      </c>
      <c r="D13" s="51" t="s">
        <v>88</v>
      </c>
      <c r="E13" s="50">
        <v>2</v>
      </c>
      <c r="F13" s="50">
        <v>72.3</v>
      </c>
      <c r="G13" s="65">
        <v>51</v>
      </c>
      <c r="H13" s="65">
        <v>101</v>
      </c>
      <c r="I13" s="63">
        <f>H13/2</f>
        <v>50.5</v>
      </c>
      <c r="J13" s="65">
        <f t="shared" si="1"/>
        <v>101.5</v>
      </c>
      <c r="K13" s="62">
        <f t="shared" si="2"/>
        <v>0</v>
      </c>
      <c r="L13" s="66">
        <f>IF(A13=1,20,IF(A13=2,18,IF(A13=3,16,IF(A13=4,15,IF(A13=5,14,IF(A13=6,13,IF(A13=7,12,IF(A13=8,11,0))))))))</f>
        <v>16</v>
      </c>
      <c r="M13" s="51" t="s">
        <v>92</v>
      </c>
      <c r="Q13" s="35"/>
      <c r="R13" s="35"/>
      <c r="S13" s="35"/>
    </row>
    <row r="14" spans="1:19" ht="25.5">
      <c r="A14" s="64">
        <f t="shared" si="0"/>
        <v>4</v>
      </c>
      <c r="B14" s="51" t="s">
        <v>89</v>
      </c>
      <c r="C14" s="50">
        <v>1997</v>
      </c>
      <c r="D14" s="51" t="s">
        <v>88</v>
      </c>
      <c r="E14" s="50">
        <v>3</v>
      </c>
      <c r="F14" s="50">
        <v>72.099999999999994</v>
      </c>
      <c r="G14" s="65">
        <v>46</v>
      </c>
      <c r="H14" s="65">
        <v>107</v>
      </c>
      <c r="I14" s="63">
        <v>79</v>
      </c>
      <c r="J14" s="65">
        <f t="shared" si="1"/>
        <v>99.5</v>
      </c>
      <c r="K14" s="62">
        <f t="shared" si="2"/>
        <v>0</v>
      </c>
      <c r="L14" s="66">
        <f>IF(A14=1,20,IF(A14=2,18,IF(A14=3,16,IF(A14=4,15,IF(A14=5,14,IF(A14=6,13,IF(A14=7,12,IF(A14=8,11,0))))))))</f>
        <v>15</v>
      </c>
      <c r="M14" s="51" t="s">
        <v>90</v>
      </c>
      <c r="Q14" s="35"/>
      <c r="R14" s="35"/>
      <c r="S14" s="35"/>
    </row>
    <row r="15" spans="1:19" ht="25.5">
      <c r="A15" s="64">
        <f t="shared" si="0"/>
        <v>5</v>
      </c>
      <c r="B15" s="50" t="s">
        <v>74</v>
      </c>
      <c r="C15" s="50">
        <v>1996</v>
      </c>
      <c r="D15" s="50" t="s">
        <v>71</v>
      </c>
      <c r="E15" s="50"/>
      <c r="F15" s="50">
        <v>68.2</v>
      </c>
      <c r="G15" s="65">
        <v>18</v>
      </c>
      <c r="H15" s="65">
        <v>80</v>
      </c>
      <c r="I15" s="63">
        <v>100</v>
      </c>
      <c r="J15" s="65">
        <f t="shared" si="1"/>
        <v>58</v>
      </c>
      <c r="K15" s="62">
        <f t="shared" si="2"/>
        <v>0</v>
      </c>
      <c r="L15" s="66">
        <f>IF(A15=1,20,IF(A15=2,18,IF(A15=3,16,IF(A15=4,15,IF(A15=5,14,IF(A15=6,13,IF(A15=7,12,IF(A15=8,11,0))))))))</f>
        <v>14</v>
      </c>
      <c r="M15" s="104" t="s">
        <v>139</v>
      </c>
      <c r="Q15" s="35"/>
      <c r="R15" s="35"/>
      <c r="S15" s="35"/>
    </row>
    <row r="16" spans="1:19" hidden="1">
      <c r="A16" s="64">
        <f t="shared" si="0"/>
        <v>6</v>
      </c>
      <c r="B16" s="49"/>
      <c r="C16" s="49"/>
      <c r="D16" s="49"/>
      <c r="E16" s="60"/>
      <c r="F16" s="49"/>
      <c r="G16" s="65"/>
      <c r="H16" s="65"/>
      <c r="I16" s="63">
        <f>H16/2</f>
        <v>0</v>
      </c>
      <c r="J16" s="65">
        <f t="shared" si="1"/>
        <v>0</v>
      </c>
      <c r="K16" s="62">
        <f t="shared" si="2"/>
        <v>0</v>
      </c>
      <c r="L16" s="66">
        <f t="shared" ref="L16:L23" si="3">IF(A16=1,20,IF(A16=2,18,IF(A16=3,16,IF(A16=4,15,IF(A16=5,14,IF(A16=6,13,IF(A16=7,12,IF(A16=8,11,0))))))))</f>
        <v>13</v>
      </c>
      <c r="M16" s="51"/>
      <c r="Q16" s="35"/>
      <c r="R16" s="35"/>
      <c r="S16" s="35"/>
    </row>
    <row r="17" spans="1:19" hidden="1">
      <c r="A17" s="64">
        <f t="shared" si="0"/>
        <v>6</v>
      </c>
      <c r="B17" s="49"/>
      <c r="C17" s="49"/>
      <c r="D17" s="49"/>
      <c r="E17" s="60"/>
      <c r="F17" s="49"/>
      <c r="G17" s="65"/>
      <c r="H17" s="65"/>
      <c r="I17" s="63">
        <f>H17/2</f>
        <v>0</v>
      </c>
      <c r="J17" s="65">
        <f t="shared" si="1"/>
        <v>0</v>
      </c>
      <c r="K17" s="62">
        <f t="shared" si="2"/>
        <v>0</v>
      </c>
      <c r="L17" s="66">
        <f t="shared" si="3"/>
        <v>13</v>
      </c>
      <c r="M17" s="51"/>
      <c r="Q17" s="35"/>
      <c r="R17" s="35"/>
      <c r="S17" s="35"/>
    </row>
    <row r="18" spans="1:19" hidden="1">
      <c r="A18" s="64">
        <f t="shared" si="0"/>
        <v>6</v>
      </c>
      <c r="B18" s="49"/>
      <c r="C18" s="49"/>
      <c r="D18" s="49"/>
      <c r="E18" s="60"/>
      <c r="F18" s="49"/>
      <c r="G18" s="65"/>
      <c r="H18" s="65"/>
      <c r="I18" s="63">
        <f>H18/2</f>
        <v>0</v>
      </c>
      <c r="J18" s="65">
        <f t="shared" si="1"/>
        <v>0</v>
      </c>
      <c r="K18" s="62">
        <f t="shared" si="2"/>
        <v>0</v>
      </c>
      <c r="L18" s="66">
        <f t="shared" si="3"/>
        <v>13</v>
      </c>
      <c r="M18" s="51"/>
      <c r="Q18" s="35"/>
      <c r="R18" s="35"/>
      <c r="S18" s="35"/>
    </row>
    <row r="19" spans="1:19" hidden="1">
      <c r="A19" s="64">
        <f t="shared" si="0"/>
        <v>6</v>
      </c>
      <c r="B19" s="49"/>
      <c r="C19" s="49"/>
      <c r="D19" s="49"/>
      <c r="E19" s="60"/>
      <c r="F19" s="49"/>
      <c r="G19" s="65"/>
      <c r="H19" s="65"/>
      <c r="I19" s="63">
        <f>H19/2</f>
        <v>0</v>
      </c>
      <c r="J19" s="65">
        <f t="shared" si="1"/>
        <v>0</v>
      </c>
      <c r="K19" s="62">
        <f t="shared" si="2"/>
        <v>0</v>
      </c>
      <c r="L19" s="66">
        <f t="shared" si="3"/>
        <v>13</v>
      </c>
      <c r="M19" s="51"/>
      <c r="Q19" s="35"/>
      <c r="R19" s="35"/>
      <c r="S19" s="35"/>
    </row>
    <row r="20" spans="1:19" hidden="1">
      <c r="A20" s="64">
        <f t="shared" ref="A20:A29" si="4">RANK(J20,$J$11:$J$29,0)</f>
        <v>6</v>
      </c>
      <c r="B20" s="67"/>
      <c r="C20" s="68"/>
      <c r="D20" s="67"/>
      <c r="E20" s="68"/>
      <c r="F20" s="68"/>
      <c r="G20" s="65"/>
      <c r="H20" s="65"/>
      <c r="I20" s="63">
        <f t="shared" ref="I20:I29" si="5">H20/2</f>
        <v>0</v>
      </c>
      <c r="J20" s="65">
        <f t="shared" si="1"/>
        <v>0</v>
      </c>
      <c r="K20" s="62">
        <f t="shared" ref="K20:K29" si="6">IF(J20&gt;=$M$8,$M$7,IF(J20&gt;=$N$8,$N$7,IF(J20&gt;=$O$8,$O$7,"-")))</f>
        <v>0</v>
      </c>
      <c r="L20" s="66">
        <f t="shared" si="3"/>
        <v>13</v>
      </c>
      <c r="M20" s="67"/>
      <c r="Q20" s="35"/>
      <c r="R20" s="35"/>
      <c r="S20" s="35"/>
    </row>
    <row r="21" spans="1:19" hidden="1">
      <c r="A21" s="64">
        <f t="shared" si="4"/>
        <v>6</v>
      </c>
      <c r="B21" s="67"/>
      <c r="C21" s="68"/>
      <c r="D21" s="67"/>
      <c r="E21" s="68"/>
      <c r="F21" s="68"/>
      <c r="G21" s="65"/>
      <c r="H21" s="65"/>
      <c r="I21" s="63">
        <f t="shared" si="5"/>
        <v>0</v>
      </c>
      <c r="J21" s="65">
        <f t="shared" si="1"/>
        <v>0</v>
      </c>
      <c r="K21" s="62">
        <f t="shared" si="6"/>
        <v>0</v>
      </c>
      <c r="L21" s="66">
        <f t="shared" si="3"/>
        <v>13</v>
      </c>
      <c r="M21" s="67"/>
      <c r="Q21" s="35"/>
      <c r="R21" s="35"/>
      <c r="S21" s="35"/>
    </row>
    <row r="22" spans="1:19" hidden="1">
      <c r="A22" s="64">
        <f t="shared" si="4"/>
        <v>6</v>
      </c>
      <c r="B22" s="67"/>
      <c r="C22" s="68"/>
      <c r="D22" s="67"/>
      <c r="E22" s="68"/>
      <c r="F22" s="68"/>
      <c r="G22" s="65"/>
      <c r="H22" s="65"/>
      <c r="I22" s="63">
        <f t="shared" si="5"/>
        <v>0</v>
      </c>
      <c r="J22" s="65">
        <f t="shared" si="1"/>
        <v>0</v>
      </c>
      <c r="K22" s="62">
        <f t="shared" si="6"/>
        <v>0</v>
      </c>
      <c r="L22" s="66">
        <f t="shared" si="3"/>
        <v>13</v>
      </c>
      <c r="M22" s="67"/>
      <c r="Q22" s="35"/>
      <c r="R22" s="35"/>
      <c r="S22" s="35"/>
    </row>
    <row r="23" spans="1:19" hidden="1">
      <c r="A23" s="64">
        <f t="shared" si="4"/>
        <v>6</v>
      </c>
      <c r="B23" s="67"/>
      <c r="C23" s="68"/>
      <c r="D23" s="67"/>
      <c r="E23" s="68"/>
      <c r="F23" s="68"/>
      <c r="G23" s="65"/>
      <c r="H23" s="65"/>
      <c r="I23" s="63">
        <f t="shared" si="5"/>
        <v>0</v>
      </c>
      <c r="J23" s="65">
        <f t="shared" si="1"/>
        <v>0</v>
      </c>
      <c r="K23" s="62">
        <f t="shared" si="6"/>
        <v>0</v>
      </c>
      <c r="L23" s="66">
        <f t="shared" si="3"/>
        <v>13</v>
      </c>
      <c r="M23" s="67"/>
      <c r="Q23" s="35"/>
      <c r="R23" s="35"/>
      <c r="S23" s="35"/>
    </row>
    <row r="24" spans="1:19" hidden="1">
      <c r="A24" s="64">
        <f t="shared" si="4"/>
        <v>6</v>
      </c>
      <c r="B24" s="67"/>
      <c r="C24" s="68"/>
      <c r="D24" s="67"/>
      <c r="E24" s="68"/>
      <c r="F24" s="68"/>
      <c r="G24" s="65"/>
      <c r="H24" s="65"/>
      <c r="I24" s="63">
        <f t="shared" si="5"/>
        <v>0</v>
      </c>
      <c r="J24" s="65">
        <f t="shared" si="1"/>
        <v>0</v>
      </c>
      <c r="K24" s="62">
        <f t="shared" si="6"/>
        <v>0</v>
      </c>
      <c r="L24" s="66">
        <f t="shared" ref="L24:L29" si="7">IF(A24=1,20,IF(A24=2,18,IF(A24=3,16,IF(A24=4,15,IF(A24=5,14,IF(A24=6,13,IF(A24=7,12,IF(A24=8,11,0))))))))</f>
        <v>13</v>
      </c>
      <c r="M24" s="67"/>
      <c r="Q24" s="35"/>
      <c r="R24" s="35"/>
      <c r="S24" s="35"/>
    </row>
    <row r="25" spans="1:19" hidden="1">
      <c r="A25" s="64">
        <f t="shared" si="4"/>
        <v>6</v>
      </c>
      <c r="B25" s="67"/>
      <c r="C25" s="68"/>
      <c r="D25" s="67"/>
      <c r="E25" s="68"/>
      <c r="F25" s="68"/>
      <c r="G25" s="65"/>
      <c r="H25" s="65"/>
      <c r="I25" s="63">
        <f t="shared" si="5"/>
        <v>0</v>
      </c>
      <c r="J25" s="65">
        <f t="shared" si="1"/>
        <v>0</v>
      </c>
      <c r="K25" s="62">
        <f t="shared" si="6"/>
        <v>0</v>
      </c>
      <c r="L25" s="66">
        <f t="shared" si="7"/>
        <v>13</v>
      </c>
      <c r="M25" s="67"/>
      <c r="Q25" s="35"/>
      <c r="R25" s="35"/>
      <c r="S25" s="35"/>
    </row>
    <row r="26" spans="1:19" hidden="1">
      <c r="A26" s="64">
        <f t="shared" si="4"/>
        <v>6</v>
      </c>
      <c r="B26" s="67"/>
      <c r="C26" s="68"/>
      <c r="D26" s="67"/>
      <c r="E26" s="68"/>
      <c r="F26" s="68"/>
      <c r="G26" s="65"/>
      <c r="H26" s="65"/>
      <c r="I26" s="63">
        <f t="shared" si="5"/>
        <v>0</v>
      </c>
      <c r="J26" s="65">
        <f t="shared" si="1"/>
        <v>0</v>
      </c>
      <c r="K26" s="62">
        <f t="shared" si="6"/>
        <v>0</v>
      </c>
      <c r="L26" s="66">
        <f t="shared" si="7"/>
        <v>13</v>
      </c>
      <c r="M26" s="67"/>
      <c r="Q26" s="35"/>
      <c r="R26" s="35"/>
      <c r="S26" s="35"/>
    </row>
    <row r="27" spans="1:19" hidden="1">
      <c r="A27" s="64">
        <f t="shared" si="4"/>
        <v>6</v>
      </c>
      <c r="B27" s="67"/>
      <c r="C27" s="68"/>
      <c r="D27" s="67"/>
      <c r="E27" s="68"/>
      <c r="F27" s="68"/>
      <c r="G27" s="65"/>
      <c r="H27" s="65"/>
      <c r="I27" s="63">
        <f t="shared" si="5"/>
        <v>0</v>
      </c>
      <c r="J27" s="65">
        <f t="shared" si="1"/>
        <v>0</v>
      </c>
      <c r="K27" s="62">
        <f t="shared" si="6"/>
        <v>0</v>
      </c>
      <c r="L27" s="66">
        <f t="shared" si="7"/>
        <v>13</v>
      </c>
      <c r="M27" s="67"/>
      <c r="Q27" s="35"/>
      <c r="R27" s="35"/>
      <c r="S27" s="35"/>
    </row>
    <row r="28" spans="1:19" hidden="1">
      <c r="A28" s="64">
        <f t="shared" si="4"/>
        <v>6</v>
      </c>
      <c r="B28" s="67"/>
      <c r="C28" s="68"/>
      <c r="D28" s="67"/>
      <c r="E28" s="68"/>
      <c r="F28" s="68"/>
      <c r="G28" s="65"/>
      <c r="H28" s="65"/>
      <c r="I28" s="63">
        <f t="shared" si="5"/>
        <v>0</v>
      </c>
      <c r="J28" s="65">
        <f t="shared" si="1"/>
        <v>0</v>
      </c>
      <c r="K28" s="62">
        <f t="shared" si="6"/>
        <v>0</v>
      </c>
      <c r="L28" s="66">
        <f t="shared" si="7"/>
        <v>13</v>
      </c>
      <c r="M28" s="67"/>
      <c r="Q28" s="35"/>
      <c r="R28" s="35"/>
      <c r="S28" s="35"/>
    </row>
    <row r="29" spans="1:19" hidden="1">
      <c r="A29" s="69">
        <f t="shared" si="4"/>
        <v>6</v>
      </c>
      <c r="B29" s="70"/>
      <c r="C29" s="71"/>
      <c r="D29" s="70"/>
      <c r="E29" s="71"/>
      <c r="F29" s="71"/>
      <c r="G29" s="72"/>
      <c r="H29" s="72"/>
      <c r="I29" s="63">
        <f t="shared" si="5"/>
        <v>0</v>
      </c>
      <c r="J29" s="72">
        <f t="shared" si="1"/>
        <v>0</v>
      </c>
      <c r="K29" s="71">
        <f t="shared" si="6"/>
        <v>0</v>
      </c>
      <c r="L29" s="73">
        <f t="shared" si="7"/>
        <v>13</v>
      </c>
      <c r="M29" s="70"/>
      <c r="Q29" s="35"/>
      <c r="R29" s="35"/>
      <c r="S29" s="35"/>
    </row>
    <row r="31" spans="1:19">
      <c r="B31" s="8" t="s">
        <v>16</v>
      </c>
      <c r="D31" s="8" t="str">
        <f>Ждо58кг!D35</f>
        <v>Быков В.В.</v>
      </c>
      <c r="I31" s="8" t="str">
        <f>Ждо58кг!G35</f>
        <v>Главный секретарь</v>
      </c>
      <c r="M31" s="8" t="str">
        <f>Ждо58кг!J35</f>
        <v>Исрапилов Ш.К.</v>
      </c>
    </row>
  </sheetData>
  <phoneticPr fontId="0" type="noConversion"/>
  <pageMargins left="0.25" right="0.25" top="0.75" bottom="0.75" header="0.3" footer="0.3"/>
  <pageSetup paperSize="9" orientation="landscape" horizontalDpi="4294967293" verticalDpi="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Лист1</vt:lpstr>
      <vt:lpstr>Ждо53 кг</vt:lpstr>
      <vt:lpstr>Ждо58кг</vt:lpstr>
      <vt:lpstr>Ж до 63кг</vt:lpstr>
      <vt:lpstr>Жсв63кг</vt:lpstr>
      <vt:lpstr>до58 кг</vt:lpstr>
      <vt:lpstr>до63кг</vt:lpstr>
      <vt:lpstr>до68кг</vt:lpstr>
      <vt:lpstr>до73кг</vt:lpstr>
      <vt:lpstr>до78кг</vt:lpstr>
      <vt:lpstr>до85кг</vt:lpstr>
      <vt:lpstr>св 85кг</vt:lpstr>
      <vt:lpstr>команды</vt:lpstr>
      <vt:lpstr>справка</vt:lpstr>
      <vt:lpstr>Жсв68кг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voltyre</cp:lastModifiedBy>
  <cp:lastPrinted>2014-11-08T12:20:26Z</cp:lastPrinted>
  <dcterms:created xsi:type="dcterms:W3CDTF">1996-10-08T23:32:33Z</dcterms:created>
  <dcterms:modified xsi:type="dcterms:W3CDTF">2014-11-14T09:47:33Z</dcterms:modified>
</cp:coreProperties>
</file>