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0425" firstSheet="5" activeTab="16"/>
  </bookViews>
  <sheets>
    <sheet name="образец" sheetId="2" r:id="rId1"/>
    <sheet name="титульная" sheetId="1" r:id="rId2"/>
    <sheet name="Смены" sheetId="4" r:id="rId3"/>
    <sheet name="40 д" sheetId="6" r:id="rId4"/>
    <sheet name="св 40 д" sheetId="22" r:id="rId5"/>
    <sheet name="58 ст д" sheetId="7" r:id="rId6"/>
    <sheet name="38 Б" sheetId="20" r:id="rId7"/>
    <sheet name="38 А" sheetId="23" r:id="rId8"/>
    <sheet name="св 48" sheetId="21" r:id="rId9"/>
    <sheet name="53 Б" sheetId="25" r:id="rId10"/>
    <sheet name="53 А" sheetId="10" r:id="rId11"/>
    <sheet name="58" sheetId="11" r:id="rId12"/>
    <sheet name="св 58 ст д" sheetId="8" r:id="rId13"/>
    <sheet name="до 63кг" sheetId="28" r:id="rId14"/>
    <sheet name="до 68кг" sheetId="29" r:id="rId15"/>
    <sheet name="73" sheetId="14" r:id="rId16"/>
    <sheet name="73+" sheetId="15" r:id="rId17"/>
  </sheets>
  <definedNames>
    <definedName name="_xlnm._FilterDatabase" localSheetId="7" hidden="1">'38 А'!$A$12:$M$42</definedName>
    <definedName name="_xlnm._FilterDatabase" localSheetId="6" hidden="1">'38 Б'!$A$12:$M$42</definedName>
    <definedName name="_xlnm._FilterDatabase" localSheetId="3" hidden="1">'40 д'!$A$8:$L$37</definedName>
    <definedName name="_xlnm._FilterDatabase" localSheetId="10" hidden="1">'53 А'!$A$12:$M$42</definedName>
    <definedName name="_xlnm._FilterDatabase" localSheetId="9" hidden="1">'53 Б'!$A$12:$M$42</definedName>
    <definedName name="_xlnm._FilterDatabase" localSheetId="11" hidden="1">'58'!$A$12:$M$43</definedName>
    <definedName name="_xlnm._FilterDatabase" localSheetId="5" hidden="1">'58 ст д'!$A$8:$L$39</definedName>
    <definedName name="_xlnm._FilterDatabase" localSheetId="15" hidden="1">'73'!$A$12:$M$44</definedName>
    <definedName name="_xlnm._FilterDatabase" localSheetId="16" hidden="1">'73+'!$A$12:$M$43</definedName>
    <definedName name="_xlnm._FilterDatabase" localSheetId="13" hidden="1">'до 63кг'!$A$12:$M$44</definedName>
    <definedName name="_xlnm._FilterDatabase" localSheetId="14" hidden="1">'до 68кг'!$A$12:$M$44</definedName>
    <definedName name="_xlnm._FilterDatabase" localSheetId="4" hidden="1">'св 40 д'!$A$12:$L$42</definedName>
    <definedName name="_xlnm._FilterDatabase" localSheetId="8" hidden="1">'св 48'!$A$12:$M$42</definedName>
    <definedName name="_xlnm._FilterDatabase" localSheetId="12" hidden="1">'св 58 ст д'!$A$12:$L$44</definedName>
    <definedName name="_xlnm._FilterDatabase" localSheetId="2" hidden="1">Смены!$A$1:$H$1</definedName>
  </definedNames>
  <calcPr calcId="125725"/>
</workbook>
</file>

<file path=xl/calcChain.xml><?xml version="1.0" encoding="utf-8"?>
<calcChain xmlns="http://schemas.openxmlformats.org/spreadsheetml/2006/main">
  <c r="M46" i="29"/>
  <c r="C46"/>
  <c r="N44"/>
  <c r="O44" s="1"/>
  <c r="L44"/>
  <c r="K44"/>
  <c r="S44" s="1"/>
  <c r="J44"/>
  <c r="H44"/>
  <c r="N43"/>
  <c r="P43" s="1"/>
  <c r="L43"/>
  <c r="K43"/>
  <c r="R43" s="1"/>
  <c r="J43"/>
  <c r="H43"/>
  <c r="N42"/>
  <c r="P42" s="1"/>
  <c r="L42"/>
  <c r="K42"/>
  <c r="R42" s="1"/>
  <c r="J42"/>
  <c r="H42"/>
  <c r="N41"/>
  <c r="P41" s="1"/>
  <c r="L41"/>
  <c r="K41"/>
  <c r="R41" s="1"/>
  <c r="J41"/>
  <c r="H41"/>
  <c r="N40"/>
  <c r="P40" s="1"/>
  <c r="L40"/>
  <c r="K40"/>
  <c r="R40" s="1"/>
  <c r="J40"/>
  <c r="H40"/>
  <c r="N39"/>
  <c r="P39" s="1"/>
  <c r="L39"/>
  <c r="K39"/>
  <c r="R39" s="1"/>
  <c r="J39"/>
  <c r="H39"/>
  <c r="N38"/>
  <c r="P38" s="1"/>
  <c r="L38"/>
  <c r="K38"/>
  <c r="R38" s="1"/>
  <c r="J38"/>
  <c r="H38"/>
  <c r="N37"/>
  <c r="P37" s="1"/>
  <c r="L37"/>
  <c r="K37"/>
  <c r="R37" s="1"/>
  <c r="J37"/>
  <c r="H37"/>
  <c r="N36"/>
  <c r="P36" s="1"/>
  <c r="L36"/>
  <c r="K36"/>
  <c r="R36" s="1"/>
  <c r="J36"/>
  <c r="H36"/>
  <c r="N35"/>
  <c r="P35" s="1"/>
  <c r="L35"/>
  <c r="K35"/>
  <c r="R35" s="1"/>
  <c r="J35"/>
  <c r="H35"/>
  <c r="N34"/>
  <c r="P34" s="1"/>
  <c r="L34"/>
  <c r="K34"/>
  <c r="R34" s="1"/>
  <c r="J34"/>
  <c r="H34"/>
  <c r="N33"/>
  <c r="P33" s="1"/>
  <c r="L33"/>
  <c r="K33"/>
  <c r="R33" s="1"/>
  <c r="J33"/>
  <c r="H33"/>
  <c r="N32"/>
  <c r="P32" s="1"/>
  <c r="L32"/>
  <c r="K32"/>
  <c r="R32" s="1"/>
  <c r="J32"/>
  <c r="H32"/>
  <c r="N31"/>
  <c r="P31" s="1"/>
  <c r="L31"/>
  <c r="K31"/>
  <c r="R31" s="1"/>
  <c r="J31"/>
  <c r="H31"/>
  <c r="N30"/>
  <c r="P30" s="1"/>
  <c r="L30"/>
  <c r="K30"/>
  <c r="R30" s="1"/>
  <c r="J30"/>
  <c r="H30"/>
  <c r="N29"/>
  <c r="P29" s="1"/>
  <c r="L29"/>
  <c r="K29"/>
  <c r="R29" s="1"/>
  <c r="J29"/>
  <c r="H29"/>
  <c r="N28"/>
  <c r="P28" s="1"/>
  <c r="L28"/>
  <c r="K28"/>
  <c r="R28" s="1"/>
  <c r="J28"/>
  <c r="H28"/>
  <c r="N27"/>
  <c r="P27" s="1"/>
  <c r="L27"/>
  <c r="K27"/>
  <c r="R27" s="1"/>
  <c r="J27"/>
  <c r="H27"/>
  <c r="N26"/>
  <c r="P26" s="1"/>
  <c r="M26"/>
  <c r="L26"/>
  <c r="K26"/>
  <c r="S26" s="1"/>
  <c r="J26"/>
  <c r="H26"/>
  <c r="N25"/>
  <c r="P25" s="1"/>
  <c r="M25"/>
  <c r="L25"/>
  <c r="K25"/>
  <c r="S25" s="1"/>
  <c r="J25"/>
  <c r="H25"/>
  <c r="N24"/>
  <c r="P24" s="1"/>
  <c r="M24"/>
  <c r="L24"/>
  <c r="K24"/>
  <c r="S24" s="1"/>
  <c r="J24"/>
  <c r="H24"/>
  <c r="N23"/>
  <c r="P23" s="1"/>
  <c r="M23"/>
  <c r="L23"/>
  <c r="K23"/>
  <c r="S23" s="1"/>
  <c r="J23"/>
  <c r="H23"/>
  <c r="N22"/>
  <c r="P22" s="1"/>
  <c r="M22"/>
  <c r="L22"/>
  <c r="K22"/>
  <c r="S22" s="1"/>
  <c r="J22"/>
  <c r="H22"/>
  <c r="N21"/>
  <c r="P21" s="1"/>
  <c r="M21"/>
  <c r="L21"/>
  <c r="K21"/>
  <c r="S21" s="1"/>
  <c r="J21"/>
  <c r="H21"/>
  <c r="N20"/>
  <c r="P20" s="1"/>
  <c r="M20"/>
  <c r="L20"/>
  <c r="K20"/>
  <c r="S20" s="1"/>
  <c r="J20"/>
  <c r="H20"/>
  <c r="N19"/>
  <c r="P19" s="1"/>
  <c r="M19"/>
  <c r="L19"/>
  <c r="K19"/>
  <c r="S19" s="1"/>
  <c r="J19"/>
  <c r="H19"/>
  <c r="N18"/>
  <c r="P18" s="1"/>
  <c r="M18"/>
  <c r="L18"/>
  <c r="K18"/>
  <c r="S18" s="1"/>
  <c r="J18"/>
  <c r="H18"/>
  <c r="N17"/>
  <c r="P17" s="1"/>
  <c r="M17"/>
  <c r="L17"/>
  <c r="S17"/>
  <c r="N16"/>
  <c r="P16" s="1"/>
  <c r="M16"/>
  <c r="L16"/>
  <c r="S16"/>
  <c r="T15"/>
  <c r="S15"/>
  <c r="R15"/>
  <c r="Q15"/>
  <c r="N15"/>
  <c r="P15" s="1"/>
  <c r="M15"/>
  <c r="L15"/>
  <c r="M14"/>
  <c r="T13"/>
  <c r="S13"/>
  <c r="R13"/>
  <c r="Q13"/>
  <c r="L13" s="1"/>
  <c r="N13"/>
  <c r="P13" s="1"/>
  <c r="M13"/>
  <c r="B5"/>
  <c r="D2"/>
  <c r="M46" i="28"/>
  <c r="C46"/>
  <c r="N44"/>
  <c r="O44" s="1"/>
  <c r="L44"/>
  <c r="K44"/>
  <c r="S44" s="1"/>
  <c r="J44"/>
  <c r="H44"/>
  <c r="N43"/>
  <c r="O43" s="1"/>
  <c r="L43"/>
  <c r="K43"/>
  <c r="S43" s="1"/>
  <c r="J43"/>
  <c r="H43"/>
  <c r="N42"/>
  <c r="O42" s="1"/>
  <c r="L42"/>
  <c r="K42"/>
  <c r="S42" s="1"/>
  <c r="J42"/>
  <c r="H42"/>
  <c r="N41"/>
  <c r="O41" s="1"/>
  <c r="L41"/>
  <c r="K41"/>
  <c r="S41" s="1"/>
  <c r="J41"/>
  <c r="H41"/>
  <c r="N40"/>
  <c r="O40" s="1"/>
  <c r="L40"/>
  <c r="K40"/>
  <c r="S40" s="1"/>
  <c r="J40"/>
  <c r="H40"/>
  <c r="N39"/>
  <c r="O39" s="1"/>
  <c r="L39"/>
  <c r="K39"/>
  <c r="S39" s="1"/>
  <c r="J39"/>
  <c r="H39"/>
  <c r="N38"/>
  <c r="O38" s="1"/>
  <c r="L38"/>
  <c r="K38"/>
  <c r="S38" s="1"/>
  <c r="J38"/>
  <c r="H38"/>
  <c r="N37"/>
  <c r="O37" s="1"/>
  <c r="L37"/>
  <c r="K37"/>
  <c r="S37" s="1"/>
  <c r="J37"/>
  <c r="H37"/>
  <c r="N36"/>
  <c r="O36" s="1"/>
  <c r="L36"/>
  <c r="K36"/>
  <c r="S36" s="1"/>
  <c r="J36"/>
  <c r="H36"/>
  <c r="N35"/>
  <c r="O35" s="1"/>
  <c r="L35"/>
  <c r="K35"/>
  <c r="S35" s="1"/>
  <c r="J35"/>
  <c r="H35"/>
  <c r="N34"/>
  <c r="O34" s="1"/>
  <c r="L34"/>
  <c r="K34"/>
  <c r="S34" s="1"/>
  <c r="J34"/>
  <c r="H34"/>
  <c r="N33"/>
  <c r="O33" s="1"/>
  <c r="L33"/>
  <c r="K33"/>
  <c r="S33" s="1"/>
  <c r="J33"/>
  <c r="H33"/>
  <c r="N32"/>
  <c r="O32" s="1"/>
  <c r="L32"/>
  <c r="K32"/>
  <c r="S32" s="1"/>
  <c r="J32"/>
  <c r="H32"/>
  <c r="N31"/>
  <c r="O31" s="1"/>
  <c r="L31"/>
  <c r="K31"/>
  <c r="S31" s="1"/>
  <c r="J31"/>
  <c r="H31"/>
  <c r="N30"/>
  <c r="O30" s="1"/>
  <c r="L30"/>
  <c r="K30"/>
  <c r="S30" s="1"/>
  <c r="J30"/>
  <c r="H30"/>
  <c r="N29"/>
  <c r="O29" s="1"/>
  <c r="L29"/>
  <c r="K29"/>
  <c r="S29" s="1"/>
  <c r="J29"/>
  <c r="H29"/>
  <c r="N28"/>
  <c r="O28" s="1"/>
  <c r="L28"/>
  <c r="K28"/>
  <c r="S28" s="1"/>
  <c r="J28"/>
  <c r="H28"/>
  <c r="N27"/>
  <c r="O27" s="1"/>
  <c r="L27"/>
  <c r="K27"/>
  <c r="S27" s="1"/>
  <c r="J27"/>
  <c r="H27"/>
  <c r="N26"/>
  <c r="O26" s="1"/>
  <c r="M26"/>
  <c r="L26"/>
  <c r="K26"/>
  <c r="S26" s="1"/>
  <c r="J26"/>
  <c r="H26"/>
  <c r="O25"/>
  <c r="N25"/>
  <c r="P25" s="1"/>
  <c r="M25"/>
  <c r="L25"/>
  <c r="K25"/>
  <c r="R25" s="1"/>
  <c r="J25"/>
  <c r="H25"/>
  <c r="N24"/>
  <c r="O24" s="1"/>
  <c r="M24"/>
  <c r="L24"/>
  <c r="K24"/>
  <c r="S24" s="1"/>
  <c r="J24"/>
  <c r="H24"/>
  <c r="N23"/>
  <c r="P23" s="1"/>
  <c r="M23"/>
  <c r="L23"/>
  <c r="K23"/>
  <c r="R23" s="1"/>
  <c r="J23"/>
  <c r="H23"/>
  <c r="N22"/>
  <c r="O22" s="1"/>
  <c r="M22"/>
  <c r="L22"/>
  <c r="K22"/>
  <c r="S22" s="1"/>
  <c r="J22"/>
  <c r="H22"/>
  <c r="N21"/>
  <c r="P21" s="1"/>
  <c r="M21"/>
  <c r="L21"/>
  <c r="K21"/>
  <c r="R21" s="1"/>
  <c r="J21"/>
  <c r="H21"/>
  <c r="N20"/>
  <c r="O20" s="1"/>
  <c r="M20"/>
  <c r="L20"/>
  <c r="K20"/>
  <c r="S20" s="1"/>
  <c r="J20"/>
  <c r="H20"/>
  <c r="N19"/>
  <c r="P19" s="1"/>
  <c r="M19"/>
  <c r="L19"/>
  <c r="K19"/>
  <c r="R19" s="1"/>
  <c r="J19"/>
  <c r="H19"/>
  <c r="N18"/>
  <c r="O18" s="1"/>
  <c r="M18"/>
  <c r="L18"/>
  <c r="K18"/>
  <c r="S18" s="1"/>
  <c r="J18"/>
  <c r="H18"/>
  <c r="N17"/>
  <c r="P17" s="1"/>
  <c r="M17"/>
  <c r="L17"/>
  <c r="K17"/>
  <c r="R17" s="1"/>
  <c r="J17"/>
  <c r="H17"/>
  <c r="N16"/>
  <c r="O16" s="1"/>
  <c r="M16"/>
  <c r="L16"/>
  <c r="K16"/>
  <c r="S16" s="1"/>
  <c r="T15"/>
  <c r="S15"/>
  <c r="Q15"/>
  <c r="N15"/>
  <c r="P15" s="1"/>
  <c r="M15"/>
  <c r="L15"/>
  <c r="R15"/>
  <c r="M14"/>
  <c r="R13"/>
  <c r="N13"/>
  <c r="O13" s="1"/>
  <c r="M13"/>
  <c r="S13"/>
  <c r="B5"/>
  <c r="D2"/>
  <c r="M14" i="14"/>
  <c r="L10" i="7"/>
  <c r="B5" i="22"/>
  <c r="M44" i="25"/>
  <c r="C44"/>
  <c r="N42"/>
  <c r="O42" s="1"/>
  <c r="L42"/>
  <c r="K42"/>
  <c r="J42"/>
  <c r="H42"/>
  <c r="N41"/>
  <c r="O41" s="1"/>
  <c r="L41"/>
  <c r="K41"/>
  <c r="J41"/>
  <c r="H41"/>
  <c r="N40"/>
  <c r="P40" s="1"/>
  <c r="L40"/>
  <c r="K40"/>
  <c r="J40"/>
  <c r="H40"/>
  <c r="N39"/>
  <c r="P39" s="1"/>
  <c r="L39"/>
  <c r="K39"/>
  <c r="J39"/>
  <c r="H39"/>
  <c r="N38"/>
  <c r="P38" s="1"/>
  <c r="L38"/>
  <c r="K38"/>
  <c r="J38"/>
  <c r="H38"/>
  <c r="N37"/>
  <c r="P37" s="1"/>
  <c r="L37"/>
  <c r="K37"/>
  <c r="J37"/>
  <c r="H37"/>
  <c r="N36"/>
  <c r="P36" s="1"/>
  <c r="L36"/>
  <c r="K36"/>
  <c r="Q36" s="1"/>
  <c r="J36"/>
  <c r="H36"/>
  <c r="N35"/>
  <c r="P35" s="1"/>
  <c r="L35"/>
  <c r="K35"/>
  <c r="J35"/>
  <c r="H35"/>
  <c r="N34"/>
  <c r="P34" s="1"/>
  <c r="L34"/>
  <c r="K34"/>
  <c r="J34"/>
  <c r="H34"/>
  <c r="N33"/>
  <c r="P33" s="1"/>
  <c r="L33"/>
  <c r="K33"/>
  <c r="J33"/>
  <c r="H33"/>
  <c r="N32"/>
  <c r="P32" s="1"/>
  <c r="L32"/>
  <c r="K32"/>
  <c r="J32"/>
  <c r="H32"/>
  <c r="N31"/>
  <c r="P31" s="1"/>
  <c r="L31"/>
  <c r="K31"/>
  <c r="J31"/>
  <c r="H31"/>
  <c r="N30"/>
  <c r="P30" s="1"/>
  <c r="L30"/>
  <c r="K30"/>
  <c r="J30"/>
  <c r="H30"/>
  <c r="N29"/>
  <c r="P29" s="1"/>
  <c r="L29"/>
  <c r="K29"/>
  <c r="J29"/>
  <c r="H29"/>
  <c r="N28"/>
  <c r="P28" s="1"/>
  <c r="L28"/>
  <c r="K28"/>
  <c r="J28"/>
  <c r="H28"/>
  <c r="N27"/>
  <c r="P27" s="1"/>
  <c r="L27"/>
  <c r="K27"/>
  <c r="J27"/>
  <c r="H27"/>
  <c r="N26"/>
  <c r="P26" s="1"/>
  <c r="L26"/>
  <c r="K26"/>
  <c r="J26"/>
  <c r="H26"/>
  <c r="N25"/>
  <c r="P25" s="1"/>
  <c r="L25"/>
  <c r="K25"/>
  <c r="J25"/>
  <c r="H25"/>
  <c r="N24"/>
  <c r="P24" s="1"/>
  <c r="L24"/>
  <c r="K24"/>
  <c r="J24"/>
  <c r="H24"/>
  <c r="N23"/>
  <c r="P23" s="1"/>
  <c r="M23"/>
  <c r="L23"/>
  <c r="K23"/>
  <c r="J23"/>
  <c r="H23"/>
  <c r="N22"/>
  <c r="P22" s="1"/>
  <c r="M22"/>
  <c r="L22"/>
  <c r="K22"/>
  <c r="J22"/>
  <c r="H22"/>
  <c r="T21"/>
  <c r="N21"/>
  <c r="P21" s="1"/>
  <c r="L21"/>
  <c r="T20"/>
  <c r="N20"/>
  <c r="P20" s="1"/>
  <c r="L20"/>
  <c r="T19"/>
  <c r="N19"/>
  <c r="P19" s="1"/>
  <c r="L19"/>
  <c r="T18"/>
  <c r="N18"/>
  <c r="P18" s="1"/>
  <c r="L18"/>
  <c r="N17"/>
  <c r="P17" s="1"/>
  <c r="L17"/>
  <c r="N16"/>
  <c r="P16" s="1"/>
  <c r="M16"/>
  <c r="L16"/>
  <c r="K16"/>
  <c r="J16"/>
  <c r="H16"/>
  <c r="N15"/>
  <c r="P15" s="1"/>
  <c r="L15"/>
  <c r="K15"/>
  <c r="J15"/>
  <c r="H15"/>
  <c r="N14"/>
  <c r="P14" s="1"/>
  <c r="M14"/>
  <c r="K14"/>
  <c r="J14"/>
  <c r="H14"/>
  <c r="N13"/>
  <c r="P13" s="1"/>
  <c r="M13"/>
  <c r="L13"/>
  <c r="K13"/>
  <c r="J13"/>
  <c r="H13"/>
  <c r="R21"/>
  <c r="S25"/>
  <c r="B5"/>
  <c r="B3"/>
  <c r="D2"/>
  <c r="H17" i="10"/>
  <c r="K17"/>
  <c r="M17"/>
  <c r="M44" i="23"/>
  <c r="C44"/>
  <c r="N42"/>
  <c r="O42" s="1"/>
  <c r="L42"/>
  <c r="K42"/>
  <c r="J42"/>
  <c r="H42"/>
  <c r="N41"/>
  <c r="P41" s="1"/>
  <c r="L41"/>
  <c r="K41"/>
  <c r="J41"/>
  <c r="H41"/>
  <c r="N40"/>
  <c r="P40" s="1"/>
  <c r="L40"/>
  <c r="K40"/>
  <c r="J40"/>
  <c r="H40"/>
  <c r="N39"/>
  <c r="P39" s="1"/>
  <c r="L39"/>
  <c r="K39"/>
  <c r="J39"/>
  <c r="H39"/>
  <c r="N38"/>
  <c r="P38" s="1"/>
  <c r="L38"/>
  <c r="K38"/>
  <c r="J38"/>
  <c r="H38"/>
  <c r="N37"/>
  <c r="P37" s="1"/>
  <c r="L37"/>
  <c r="K37"/>
  <c r="J37"/>
  <c r="H37"/>
  <c r="N36"/>
  <c r="P36" s="1"/>
  <c r="L36"/>
  <c r="K36"/>
  <c r="J36"/>
  <c r="H36"/>
  <c r="N35"/>
  <c r="P35" s="1"/>
  <c r="L35"/>
  <c r="K35"/>
  <c r="J35"/>
  <c r="H35"/>
  <c r="N34"/>
  <c r="P34" s="1"/>
  <c r="L34"/>
  <c r="K34"/>
  <c r="J34"/>
  <c r="H34"/>
  <c r="N33"/>
  <c r="P33" s="1"/>
  <c r="L33"/>
  <c r="K33"/>
  <c r="J33"/>
  <c r="H33"/>
  <c r="N32"/>
  <c r="P32" s="1"/>
  <c r="L32"/>
  <c r="K32"/>
  <c r="J32"/>
  <c r="H32"/>
  <c r="N31"/>
  <c r="P31" s="1"/>
  <c r="L31"/>
  <c r="K31"/>
  <c r="J31"/>
  <c r="H31"/>
  <c r="N30"/>
  <c r="P30" s="1"/>
  <c r="L30"/>
  <c r="K30"/>
  <c r="J30"/>
  <c r="H30"/>
  <c r="N29"/>
  <c r="P29" s="1"/>
  <c r="L29"/>
  <c r="K29"/>
  <c r="J29"/>
  <c r="H29"/>
  <c r="N28"/>
  <c r="P28" s="1"/>
  <c r="L28"/>
  <c r="K28"/>
  <c r="J28"/>
  <c r="H28"/>
  <c r="N27"/>
  <c r="P27" s="1"/>
  <c r="L27"/>
  <c r="K27"/>
  <c r="J27"/>
  <c r="H27"/>
  <c r="N26"/>
  <c r="P26" s="1"/>
  <c r="L26"/>
  <c r="K26"/>
  <c r="J26"/>
  <c r="H26"/>
  <c r="N25"/>
  <c r="P25" s="1"/>
  <c r="L25"/>
  <c r="K25"/>
  <c r="J25"/>
  <c r="H25"/>
  <c r="N24"/>
  <c r="P24" s="1"/>
  <c r="L24"/>
  <c r="K24"/>
  <c r="J24"/>
  <c r="H24"/>
  <c r="N23"/>
  <c r="P23" s="1"/>
  <c r="M23"/>
  <c r="L23"/>
  <c r="K23"/>
  <c r="J23"/>
  <c r="H23"/>
  <c r="N22"/>
  <c r="P22" s="1"/>
  <c r="M22"/>
  <c r="L22"/>
  <c r="K22"/>
  <c r="J22"/>
  <c r="H22"/>
  <c r="N21"/>
  <c r="P21" s="1"/>
  <c r="M21"/>
  <c r="L21"/>
  <c r="K21"/>
  <c r="J21"/>
  <c r="H21"/>
  <c r="N20"/>
  <c r="P20" s="1"/>
  <c r="M20"/>
  <c r="L20"/>
  <c r="K20"/>
  <c r="J20"/>
  <c r="H20"/>
  <c r="N19"/>
  <c r="P19" s="1"/>
  <c r="M19"/>
  <c r="L19"/>
  <c r="K19"/>
  <c r="J19"/>
  <c r="H19"/>
  <c r="N18"/>
  <c r="P18" s="1"/>
  <c r="M18"/>
  <c r="L18"/>
  <c r="K18"/>
  <c r="J18"/>
  <c r="H18"/>
  <c r="N17"/>
  <c r="P17" s="1"/>
  <c r="M17"/>
  <c r="L17"/>
  <c r="K17"/>
  <c r="J17"/>
  <c r="H17"/>
  <c r="N16"/>
  <c r="P16" s="1"/>
  <c r="M14"/>
  <c r="L14"/>
  <c r="K14"/>
  <c r="J14"/>
  <c r="N15"/>
  <c r="P15" s="1"/>
  <c r="M16"/>
  <c r="L16"/>
  <c r="K16"/>
  <c r="J16"/>
  <c r="N14"/>
  <c r="P14" s="1"/>
  <c r="L13"/>
  <c r="K13"/>
  <c r="J13"/>
  <c r="N13"/>
  <c r="P13" s="1"/>
  <c r="L15"/>
  <c r="K15"/>
  <c r="J15"/>
  <c r="Q40"/>
  <c r="R20"/>
  <c r="S39"/>
  <c r="B5"/>
  <c r="D2"/>
  <c r="L44" i="22"/>
  <c r="C44"/>
  <c r="M42"/>
  <c r="N42" s="1"/>
  <c r="K42"/>
  <c r="J42"/>
  <c r="I42"/>
  <c r="G42"/>
  <c r="M41"/>
  <c r="O41" s="1"/>
  <c r="K41"/>
  <c r="J41"/>
  <c r="I41"/>
  <c r="G41"/>
  <c r="M40"/>
  <c r="O40" s="1"/>
  <c r="K40"/>
  <c r="J40"/>
  <c r="I40"/>
  <c r="G40"/>
  <c r="M39"/>
  <c r="O39" s="1"/>
  <c r="K39"/>
  <c r="J39"/>
  <c r="I39"/>
  <c r="G39"/>
  <c r="M38"/>
  <c r="O38" s="1"/>
  <c r="K38"/>
  <c r="J38"/>
  <c r="I38"/>
  <c r="G38"/>
  <c r="M37"/>
  <c r="O37" s="1"/>
  <c r="K37"/>
  <c r="J37"/>
  <c r="I37"/>
  <c r="G37"/>
  <c r="M36"/>
  <c r="O36" s="1"/>
  <c r="K36"/>
  <c r="J36"/>
  <c r="I36"/>
  <c r="G36"/>
  <c r="M35"/>
  <c r="O35" s="1"/>
  <c r="K35"/>
  <c r="J35"/>
  <c r="I35"/>
  <c r="G35"/>
  <c r="M34"/>
  <c r="O34" s="1"/>
  <c r="K34"/>
  <c r="J34"/>
  <c r="I34"/>
  <c r="G34"/>
  <c r="M33"/>
  <c r="O33" s="1"/>
  <c r="K33"/>
  <c r="J33"/>
  <c r="I33"/>
  <c r="G33"/>
  <c r="M32"/>
  <c r="O32" s="1"/>
  <c r="K32"/>
  <c r="J32"/>
  <c r="I32"/>
  <c r="G32"/>
  <c r="M31"/>
  <c r="O31" s="1"/>
  <c r="K31"/>
  <c r="J31"/>
  <c r="I31"/>
  <c r="G31"/>
  <c r="M30"/>
  <c r="O30" s="1"/>
  <c r="K30"/>
  <c r="J30"/>
  <c r="I30"/>
  <c r="G30"/>
  <c r="M29"/>
  <c r="O29" s="1"/>
  <c r="K29"/>
  <c r="J29"/>
  <c r="I29"/>
  <c r="G29"/>
  <c r="M28"/>
  <c r="O28" s="1"/>
  <c r="K28"/>
  <c r="J28"/>
  <c r="I28"/>
  <c r="G28"/>
  <c r="M27"/>
  <c r="O27" s="1"/>
  <c r="K27"/>
  <c r="J27"/>
  <c r="I27"/>
  <c r="G27"/>
  <c r="M26"/>
  <c r="O26" s="1"/>
  <c r="L26"/>
  <c r="K26"/>
  <c r="J26"/>
  <c r="I26"/>
  <c r="G26"/>
  <c r="M25"/>
  <c r="O25" s="1"/>
  <c r="L25"/>
  <c r="K25"/>
  <c r="J25"/>
  <c r="I25"/>
  <c r="G25"/>
  <c r="M24"/>
  <c r="O24" s="1"/>
  <c r="L24"/>
  <c r="K24"/>
  <c r="J24"/>
  <c r="I24"/>
  <c r="G24"/>
  <c r="M23"/>
  <c r="O23" s="1"/>
  <c r="L23"/>
  <c r="K23"/>
  <c r="J23"/>
  <c r="I23"/>
  <c r="G23"/>
  <c r="M22"/>
  <c r="O22" s="1"/>
  <c r="L22"/>
  <c r="K22"/>
  <c r="J22"/>
  <c r="I22"/>
  <c r="G22"/>
  <c r="M21"/>
  <c r="O21" s="1"/>
  <c r="L21"/>
  <c r="K21"/>
  <c r="J21"/>
  <c r="I21"/>
  <c r="G21"/>
  <c r="M20"/>
  <c r="O20" s="1"/>
  <c r="L20"/>
  <c r="K20"/>
  <c r="J20"/>
  <c r="I20"/>
  <c r="G20"/>
  <c r="M19"/>
  <c r="O19" s="1"/>
  <c r="L19"/>
  <c r="K19"/>
  <c r="J19"/>
  <c r="I19"/>
  <c r="G19"/>
  <c r="M18"/>
  <c r="O18" s="1"/>
  <c r="L18"/>
  <c r="K18"/>
  <c r="J18"/>
  <c r="I18"/>
  <c r="G18"/>
  <c r="M17"/>
  <c r="O17" s="1"/>
  <c r="L17"/>
  <c r="K17"/>
  <c r="J17"/>
  <c r="I17"/>
  <c r="G17"/>
  <c r="M16"/>
  <c r="O16" s="1"/>
  <c r="L16"/>
  <c r="K16"/>
  <c r="J16"/>
  <c r="I16"/>
  <c r="G16"/>
  <c r="M15"/>
  <c r="O15" s="1"/>
  <c r="K13"/>
  <c r="M14"/>
  <c r="O14" s="1"/>
  <c r="L14"/>
  <c r="K14"/>
  <c r="M13"/>
  <c r="O13" s="1"/>
  <c r="L15"/>
  <c r="K15"/>
  <c r="P41"/>
  <c r="Q25"/>
  <c r="R41"/>
  <c r="D2"/>
  <c r="M44" i="21"/>
  <c r="C44"/>
  <c r="N42"/>
  <c r="O42" s="1"/>
  <c r="L42"/>
  <c r="K42"/>
  <c r="J42"/>
  <c r="H42"/>
  <c r="N41"/>
  <c r="O41" s="1"/>
  <c r="L41"/>
  <c r="K41"/>
  <c r="J41"/>
  <c r="H41"/>
  <c r="N40"/>
  <c r="O40" s="1"/>
  <c r="L40"/>
  <c r="K40"/>
  <c r="J40"/>
  <c r="H40"/>
  <c r="N39"/>
  <c r="O39" s="1"/>
  <c r="L39"/>
  <c r="K39"/>
  <c r="J39"/>
  <c r="H39"/>
  <c r="N38"/>
  <c r="O38" s="1"/>
  <c r="L38"/>
  <c r="K38"/>
  <c r="J38"/>
  <c r="H38"/>
  <c r="N37"/>
  <c r="O37" s="1"/>
  <c r="L37"/>
  <c r="K37"/>
  <c r="J37"/>
  <c r="H37"/>
  <c r="N36"/>
  <c r="O36" s="1"/>
  <c r="L36"/>
  <c r="K36"/>
  <c r="J36"/>
  <c r="H36"/>
  <c r="N35"/>
  <c r="O35" s="1"/>
  <c r="L35"/>
  <c r="K35"/>
  <c r="J35"/>
  <c r="H35"/>
  <c r="N34"/>
  <c r="O34" s="1"/>
  <c r="L34"/>
  <c r="K34"/>
  <c r="J34"/>
  <c r="H34"/>
  <c r="N33"/>
  <c r="O33" s="1"/>
  <c r="L33"/>
  <c r="K33"/>
  <c r="J33"/>
  <c r="H33"/>
  <c r="N32"/>
  <c r="O32" s="1"/>
  <c r="L32"/>
  <c r="K32"/>
  <c r="J32"/>
  <c r="H32"/>
  <c r="N31"/>
  <c r="O31" s="1"/>
  <c r="L31"/>
  <c r="K31"/>
  <c r="J31"/>
  <c r="H31"/>
  <c r="N30"/>
  <c r="O30" s="1"/>
  <c r="L30"/>
  <c r="K30"/>
  <c r="J30"/>
  <c r="H30"/>
  <c r="N29"/>
  <c r="O29" s="1"/>
  <c r="L29"/>
  <c r="K29"/>
  <c r="J29"/>
  <c r="H29"/>
  <c r="N28"/>
  <c r="O28" s="1"/>
  <c r="L28"/>
  <c r="K28"/>
  <c r="J28"/>
  <c r="H28"/>
  <c r="N27"/>
  <c r="O27" s="1"/>
  <c r="L27"/>
  <c r="K27"/>
  <c r="J27"/>
  <c r="H27"/>
  <c r="N26"/>
  <c r="O26" s="1"/>
  <c r="L26"/>
  <c r="K26"/>
  <c r="J26"/>
  <c r="H26"/>
  <c r="N25"/>
  <c r="O25" s="1"/>
  <c r="L25"/>
  <c r="K25"/>
  <c r="J25"/>
  <c r="H25"/>
  <c r="N24"/>
  <c r="O24" s="1"/>
  <c r="L24"/>
  <c r="K24"/>
  <c r="J24"/>
  <c r="H24"/>
  <c r="N23"/>
  <c r="O23" s="1"/>
  <c r="M23"/>
  <c r="L23"/>
  <c r="K23"/>
  <c r="J23"/>
  <c r="H23"/>
  <c r="N22"/>
  <c r="P22" s="1"/>
  <c r="M22"/>
  <c r="L22"/>
  <c r="K22"/>
  <c r="J22"/>
  <c r="H22"/>
  <c r="N21"/>
  <c r="O21" s="1"/>
  <c r="M21"/>
  <c r="L21"/>
  <c r="K21"/>
  <c r="J21"/>
  <c r="H21"/>
  <c r="N20"/>
  <c r="P20" s="1"/>
  <c r="M20"/>
  <c r="L20"/>
  <c r="K20"/>
  <c r="J20"/>
  <c r="H20"/>
  <c r="N19"/>
  <c r="O19" s="1"/>
  <c r="M19"/>
  <c r="L19"/>
  <c r="K19"/>
  <c r="J19"/>
  <c r="H19"/>
  <c r="N18"/>
  <c r="P18" s="1"/>
  <c r="M18"/>
  <c r="L18"/>
  <c r="K18"/>
  <c r="J18"/>
  <c r="H18"/>
  <c r="N17"/>
  <c r="O17" s="1"/>
  <c r="M17"/>
  <c r="L17"/>
  <c r="K17"/>
  <c r="S17" s="1"/>
  <c r="J17"/>
  <c r="H17"/>
  <c r="N16"/>
  <c r="P16" s="1"/>
  <c r="M15"/>
  <c r="L15"/>
  <c r="K15"/>
  <c r="J15"/>
  <c r="H15"/>
  <c r="N15"/>
  <c r="O15" s="1"/>
  <c r="M13"/>
  <c r="L13"/>
  <c r="K13"/>
  <c r="J13"/>
  <c r="H13"/>
  <c r="N14"/>
  <c r="P14" s="1"/>
  <c r="M16"/>
  <c r="L16"/>
  <c r="K16"/>
  <c r="J16"/>
  <c r="H16"/>
  <c r="N13"/>
  <c r="O13" s="1"/>
  <c r="M14"/>
  <c r="L14"/>
  <c r="K14"/>
  <c r="J14"/>
  <c r="H14"/>
  <c r="R23"/>
  <c r="B5"/>
  <c r="D2"/>
  <c r="M44" i="20"/>
  <c r="C44"/>
  <c r="N42"/>
  <c r="O42" s="1"/>
  <c r="L42"/>
  <c r="K42"/>
  <c r="J42"/>
  <c r="H42"/>
  <c r="N41"/>
  <c r="O41" s="1"/>
  <c r="L41"/>
  <c r="K41"/>
  <c r="J41"/>
  <c r="H41"/>
  <c r="N40"/>
  <c r="O40" s="1"/>
  <c r="L40"/>
  <c r="K40"/>
  <c r="J40"/>
  <c r="H40"/>
  <c r="N39"/>
  <c r="O39" s="1"/>
  <c r="L39"/>
  <c r="K39"/>
  <c r="J39"/>
  <c r="H39"/>
  <c r="N38"/>
  <c r="O38" s="1"/>
  <c r="L38"/>
  <c r="K38"/>
  <c r="J38"/>
  <c r="H38"/>
  <c r="N37"/>
  <c r="O37" s="1"/>
  <c r="L37"/>
  <c r="K37"/>
  <c r="J37"/>
  <c r="H37"/>
  <c r="N36"/>
  <c r="P36" s="1"/>
  <c r="L36"/>
  <c r="K36"/>
  <c r="J36"/>
  <c r="H36"/>
  <c r="N35"/>
  <c r="P35" s="1"/>
  <c r="L35"/>
  <c r="K35"/>
  <c r="Q35" s="1"/>
  <c r="J35"/>
  <c r="H35"/>
  <c r="N34"/>
  <c r="P34" s="1"/>
  <c r="L34"/>
  <c r="K34"/>
  <c r="J34"/>
  <c r="H34"/>
  <c r="N33"/>
  <c r="P33" s="1"/>
  <c r="L33"/>
  <c r="K33"/>
  <c r="J33"/>
  <c r="H33"/>
  <c r="N32"/>
  <c r="P32" s="1"/>
  <c r="L32"/>
  <c r="K32"/>
  <c r="J32"/>
  <c r="H32"/>
  <c r="N31"/>
  <c r="P31" s="1"/>
  <c r="L31"/>
  <c r="K31"/>
  <c r="J31"/>
  <c r="H31"/>
  <c r="N30"/>
  <c r="P30" s="1"/>
  <c r="L30"/>
  <c r="K30"/>
  <c r="J30"/>
  <c r="H30"/>
  <c r="N29"/>
  <c r="P29" s="1"/>
  <c r="L29"/>
  <c r="K29"/>
  <c r="J29"/>
  <c r="H29"/>
  <c r="N28"/>
  <c r="P28" s="1"/>
  <c r="L28"/>
  <c r="K28"/>
  <c r="J28"/>
  <c r="H28"/>
  <c r="N27"/>
  <c r="P27" s="1"/>
  <c r="L27"/>
  <c r="K27"/>
  <c r="J27"/>
  <c r="H27"/>
  <c r="N26"/>
  <c r="P26" s="1"/>
  <c r="L26"/>
  <c r="K26"/>
  <c r="J26"/>
  <c r="H26"/>
  <c r="N25"/>
  <c r="P25" s="1"/>
  <c r="L25"/>
  <c r="K25"/>
  <c r="J25"/>
  <c r="H25"/>
  <c r="N24"/>
  <c r="P24" s="1"/>
  <c r="L24"/>
  <c r="K24"/>
  <c r="J24"/>
  <c r="H24"/>
  <c r="N23"/>
  <c r="P23" s="1"/>
  <c r="M23"/>
  <c r="L23"/>
  <c r="K23"/>
  <c r="J23"/>
  <c r="H23"/>
  <c r="N22"/>
  <c r="P22" s="1"/>
  <c r="M22"/>
  <c r="L22"/>
  <c r="K22"/>
  <c r="J22"/>
  <c r="H22"/>
  <c r="N21"/>
  <c r="P21" s="1"/>
  <c r="M21"/>
  <c r="L21"/>
  <c r="K21"/>
  <c r="J21"/>
  <c r="H21"/>
  <c r="N20"/>
  <c r="P20" s="1"/>
  <c r="M20"/>
  <c r="L20"/>
  <c r="K20"/>
  <c r="J20"/>
  <c r="H20"/>
  <c r="N19"/>
  <c r="P19" s="1"/>
  <c r="M19"/>
  <c r="L19"/>
  <c r="K19"/>
  <c r="J19"/>
  <c r="H19"/>
  <c r="N18"/>
  <c r="P18" s="1"/>
  <c r="M18"/>
  <c r="L18"/>
  <c r="K18"/>
  <c r="J18"/>
  <c r="H18"/>
  <c r="N17"/>
  <c r="P17" s="1"/>
  <c r="M17"/>
  <c r="L17"/>
  <c r="K17"/>
  <c r="J17"/>
  <c r="H17"/>
  <c r="N16"/>
  <c r="P16" s="1"/>
  <c r="M16"/>
  <c r="L16"/>
  <c r="K16"/>
  <c r="J16"/>
  <c r="H16"/>
  <c r="N15"/>
  <c r="P15" s="1"/>
  <c r="M15"/>
  <c r="L15"/>
  <c r="K15"/>
  <c r="J15"/>
  <c r="N14"/>
  <c r="P14" s="1"/>
  <c r="M14"/>
  <c r="L14"/>
  <c r="K14"/>
  <c r="J14"/>
  <c r="N13"/>
  <c r="P13" s="1"/>
  <c r="L13"/>
  <c r="K13"/>
  <c r="J13"/>
  <c r="R22"/>
  <c r="S34"/>
  <c r="B5"/>
  <c r="D2"/>
  <c r="M13" i="15"/>
  <c r="M15"/>
  <c r="M16"/>
  <c r="M17"/>
  <c r="M18"/>
  <c r="M19"/>
  <c r="M20"/>
  <c r="M21"/>
  <c r="M22"/>
  <c r="M23"/>
  <c r="M24"/>
  <c r="M25"/>
  <c r="M26"/>
  <c r="M27"/>
  <c r="M14"/>
  <c r="M15" i="14"/>
  <c r="M16"/>
  <c r="M17"/>
  <c r="M18"/>
  <c r="M19"/>
  <c r="M20"/>
  <c r="M21"/>
  <c r="M22"/>
  <c r="M23"/>
  <c r="M24"/>
  <c r="M25"/>
  <c r="M26"/>
  <c r="M13"/>
  <c r="M13" i="11"/>
  <c r="M15"/>
  <c r="M16"/>
  <c r="M17"/>
  <c r="M18"/>
  <c r="M19"/>
  <c r="M20"/>
  <c r="M21"/>
  <c r="M22"/>
  <c r="M23"/>
  <c r="M24"/>
  <c r="M25"/>
  <c r="M26"/>
  <c r="M27"/>
  <c r="M28"/>
  <c r="M29"/>
  <c r="M30"/>
  <c r="M31"/>
  <c r="M14"/>
  <c r="M15" i="10"/>
  <c r="M14"/>
  <c r="M13"/>
  <c r="M16"/>
  <c r="M22"/>
  <c r="M23"/>
  <c r="L14" i="8"/>
  <c r="L16"/>
  <c r="L17"/>
  <c r="L18"/>
  <c r="L19"/>
  <c r="L20"/>
  <c r="L21"/>
  <c r="L22"/>
  <c r="L23"/>
  <c r="L24"/>
  <c r="L25"/>
  <c r="L26"/>
  <c r="L27"/>
  <c r="L13"/>
  <c r="L20" i="7"/>
  <c r="L21"/>
  <c r="L22"/>
  <c r="L11"/>
  <c r="L12"/>
  <c r="L13"/>
  <c r="L14"/>
  <c r="L15"/>
  <c r="L16"/>
  <c r="L17"/>
  <c r="L18"/>
  <c r="L19"/>
  <c r="L9"/>
  <c r="L10" i="6"/>
  <c r="L13"/>
  <c r="L14"/>
  <c r="L15"/>
  <c r="L16"/>
  <c r="L17"/>
  <c r="L18"/>
  <c r="L19"/>
  <c r="L20"/>
  <c r="L21"/>
  <c r="H13" i="11"/>
  <c r="M45" i="15"/>
  <c r="C45"/>
  <c r="N43"/>
  <c r="P43" s="1"/>
  <c r="L43"/>
  <c r="K43"/>
  <c r="J43"/>
  <c r="H43"/>
  <c r="N42"/>
  <c r="P42" s="1"/>
  <c r="L42"/>
  <c r="K42"/>
  <c r="J42"/>
  <c r="H42"/>
  <c r="N41"/>
  <c r="P41" s="1"/>
  <c r="L41"/>
  <c r="K41"/>
  <c r="J41"/>
  <c r="H41"/>
  <c r="N40"/>
  <c r="P40" s="1"/>
  <c r="L40"/>
  <c r="K40"/>
  <c r="J40"/>
  <c r="H40"/>
  <c r="N39"/>
  <c r="P39" s="1"/>
  <c r="L39"/>
  <c r="K39"/>
  <c r="J39"/>
  <c r="H39"/>
  <c r="N38"/>
  <c r="P38" s="1"/>
  <c r="L38"/>
  <c r="K38"/>
  <c r="J38"/>
  <c r="H38"/>
  <c r="N37"/>
  <c r="P37" s="1"/>
  <c r="L37"/>
  <c r="K37"/>
  <c r="J37"/>
  <c r="H37"/>
  <c r="N36"/>
  <c r="P36" s="1"/>
  <c r="L36"/>
  <c r="K36"/>
  <c r="J36"/>
  <c r="H36"/>
  <c r="N35"/>
  <c r="P35" s="1"/>
  <c r="L35"/>
  <c r="K35"/>
  <c r="J35"/>
  <c r="H35"/>
  <c r="N34"/>
  <c r="P34" s="1"/>
  <c r="L34"/>
  <c r="K34"/>
  <c r="J34"/>
  <c r="H34"/>
  <c r="N33"/>
  <c r="P33" s="1"/>
  <c r="L33"/>
  <c r="K33"/>
  <c r="J33"/>
  <c r="H33"/>
  <c r="N32"/>
  <c r="P32" s="1"/>
  <c r="L32"/>
  <c r="K32"/>
  <c r="J32"/>
  <c r="H32"/>
  <c r="N31"/>
  <c r="P31" s="1"/>
  <c r="L31"/>
  <c r="K31"/>
  <c r="J31"/>
  <c r="H31"/>
  <c r="N30"/>
  <c r="P30" s="1"/>
  <c r="L30"/>
  <c r="K30"/>
  <c r="J30"/>
  <c r="H30"/>
  <c r="N29"/>
  <c r="P29" s="1"/>
  <c r="L29"/>
  <c r="K29"/>
  <c r="J29"/>
  <c r="H29"/>
  <c r="N28"/>
  <c r="O28" s="1"/>
  <c r="L28"/>
  <c r="K28"/>
  <c r="J28"/>
  <c r="H28"/>
  <c r="N27"/>
  <c r="O27" s="1"/>
  <c r="L27"/>
  <c r="K27"/>
  <c r="J27"/>
  <c r="H27"/>
  <c r="N26"/>
  <c r="O26" s="1"/>
  <c r="L26"/>
  <c r="K26"/>
  <c r="J26"/>
  <c r="H26"/>
  <c r="N25"/>
  <c r="O25" s="1"/>
  <c r="L25"/>
  <c r="K25"/>
  <c r="J25"/>
  <c r="H25"/>
  <c r="N24"/>
  <c r="O24" s="1"/>
  <c r="L24"/>
  <c r="K24"/>
  <c r="J24"/>
  <c r="H24"/>
  <c r="N23"/>
  <c r="O23" s="1"/>
  <c r="L23"/>
  <c r="K23"/>
  <c r="J23"/>
  <c r="H23"/>
  <c r="N22"/>
  <c r="O22" s="1"/>
  <c r="L22"/>
  <c r="K22"/>
  <c r="J22"/>
  <c r="H22"/>
  <c r="N21"/>
  <c r="O21" s="1"/>
  <c r="L21"/>
  <c r="K21"/>
  <c r="J21"/>
  <c r="H21"/>
  <c r="N20"/>
  <c r="O20" s="1"/>
  <c r="L20"/>
  <c r="K20"/>
  <c r="J20"/>
  <c r="H20"/>
  <c r="N19"/>
  <c r="O19" s="1"/>
  <c r="L19"/>
  <c r="K19"/>
  <c r="J19"/>
  <c r="H19"/>
  <c r="N18"/>
  <c r="O18" s="1"/>
  <c r="L18"/>
  <c r="K18"/>
  <c r="J18"/>
  <c r="H18"/>
  <c r="N17"/>
  <c r="O17" s="1"/>
  <c r="L17"/>
  <c r="K17"/>
  <c r="J17"/>
  <c r="H17"/>
  <c r="N16"/>
  <c r="O16" s="1"/>
  <c r="K16"/>
  <c r="N15"/>
  <c r="O15" s="1"/>
  <c r="K14"/>
  <c r="J14"/>
  <c r="H14"/>
  <c r="N14"/>
  <c r="O14" s="1"/>
  <c r="K15"/>
  <c r="J15"/>
  <c r="H15"/>
  <c r="N13"/>
  <c r="O13" s="1"/>
  <c r="K13"/>
  <c r="J13"/>
  <c r="H13"/>
  <c r="B5"/>
  <c r="D2"/>
  <c r="M46" i="14"/>
  <c r="C46"/>
  <c r="N44"/>
  <c r="O44" s="1"/>
  <c r="L44"/>
  <c r="K44"/>
  <c r="J44"/>
  <c r="H44"/>
  <c r="N43"/>
  <c r="O43" s="1"/>
  <c r="L43"/>
  <c r="K43"/>
  <c r="J43"/>
  <c r="H43"/>
  <c r="N42"/>
  <c r="O42" s="1"/>
  <c r="L42"/>
  <c r="K42"/>
  <c r="J42"/>
  <c r="H42"/>
  <c r="N41"/>
  <c r="O41" s="1"/>
  <c r="L41"/>
  <c r="K41"/>
  <c r="J41"/>
  <c r="H41"/>
  <c r="N40"/>
  <c r="O40" s="1"/>
  <c r="L40"/>
  <c r="K40"/>
  <c r="J40"/>
  <c r="H40"/>
  <c r="N39"/>
  <c r="O39" s="1"/>
  <c r="L39"/>
  <c r="K39"/>
  <c r="J39"/>
  <c r="H39"/>
  <c r="N38"/>
  <c r="O38" s="1"/>
  <c r="L38"/>
  <c r="K38"/>
  <c r="J38"/>
  <c r="H38"/>
  <c r="N37"/>
  <c r="O37" s="1"/>
  <c r="L37"/>
  <c r="K37"/>
  <c r="J37"/>
  <c r="H37"/>
  <c r="N36"/>
  <c r="O36" s="1"/>
  <c r="L36"/>
  <c r="K36"/>
  <c r="J36"/>
  <c r="H36"/>
  <c r="N35"/>
  <c r="O35" s="1"/>
  <c r="L35"/>
  <c r="K35"/>
  <c r="J35"/>
  <c r="H35"/>
  <c r="N34"/>
  <c r="O34" s="1"/>
  <c r="L34"/>
  <c r="K34"/>
  <c r="J34"/>
  <c r="H34"/>
  <c r="N33"/>
  <c r="O33" s="1"/>
  <c r="L33"/>
  <c r="K33"/>
  <c r="J33"/>
  <c r="H33"/>
  <c r="N32"/>
  <c r="O32" s="1"/>
  <c r="L32"/>
  <c r="K32"/>
  <c r="J32"/>
  <c r="H32"/>
  <c r="N31"/>
  <c r="O31" s="1"/>
  <c r="L31"/>
  <c r="K31"/>
  <c r="J31"/>
  <c r="H31"/>
  <c r="N30"/>
  <c r="O30" s="1"/>
  <c r="L30"/>
  <c r="K30"/>
  <c r="J30"/>
  <c r="H30"/>
  <c r="N29"/>
  <c r="O29" s="1"/>
  <c r="L29"/>
  <c r="K29"/>
  <c r="J29"/>
  <c r="H29"/>
  <c r="N28"/>
  <c r="O28" s="1"/>
  <c r="L28"/>
  <c r="K28"/>
  <c r="J28"/>
  <c r="H28"/>
  <c r="N27"/>
  <c r="O27" s="1"/>
  <c r="L27"/>
  <c r="K27"/>
  <c r="J27"/>
  <c r="H27"/>
  <c r="N26"/>
  <c r="O26" s="1"/>
  <c r="L26"/>
  <c r="K26"/>
  <c r="J26"/>
  <c r="H26"/>
  <c r="N25"/>
  <c r="O25" s="1"/>
  <c r="L25"/>
  <c r="K25"/>
  <c r="J25"/>
  <c r="H25"/>
  <c r="N24"/>
  <c r="O24" s="1"/>
  <c r="L24"/>
  <c r="K24"/>
  <c r="J24"/>
  <c r="H24"/>
  <c r="N23"/>
  <c r="O23" s="1"/>
  <c r="L23"/>
  <c r="K23"/>
  <c r="J23"/>
  <c r="H23"/>
  <c r="N22"/>
  <c r="O22" s="1"/>
  <c r="L22"/>
  <c r="K22"/>
  <c r="J22"/>
  <c r="H22"/>
  <c r="N21"/>
  <c r="O21" s="1"/>
  <c r="L21"/>
  <c r="K21"/>
  <c r="J21"/>
  <c r="H21"/>
  <c r="N20"/>
  <c r="O20" s="1"/>
  <c r="L20"/>
  <c r="K20"/>
  <c r="J20"/>
  <c r="H20"/>
  <c r="N19"/>
  <c r="O19" s="1"/>
  <c r="L19"/>
  <c r="K19"/>
  <c r="J19"/>
  <c r="H19"/>
  <c r="N18"/>
  <c r="O18" s="1"/>
  <c r="L18"/>
  <c r="K18"/>
  <c r="J18"/>
  <c r="H18"/>
  <c r="N17"/>
  <c r="O17" s="1"/>
  <c r="L17"/>
  <c r="K17"/>
  <c r="J17"/>
  <c r="H17"/>
  <c r="N16"/>
  <c r="O16" s="1"/>
  <c r="L16"/>
  <c r="K16"/>
  <c r="J16"/>
  <c r="H16"/>
  <c r="N15"/>
  <c r="O15" s="1"/>
  <c r="K13"/>
  <c r="J13"/>
  <c r="H13"/>
  <c r="N13"/>
  <c r="O13" s="1"/>
  <c r="K15"/>
  <c r="B5"/>
  <c r="D2"/>
  <c r="M45" i="11"/>
  <c r="C45"/>
  <c r="N43"/>
  <c r="O43" s="1"/>
  <c r="L43"/>
  <c r="K43"/>
  <c r="J43"/>
  <c r="H43"/>
  <c r="N42"/>
  <c r="O42" s="1"/>
  <c r="L42"/>
  <c r="K42"/>
  <c r="J42"/>
  <c r="H42"/>
  <c r="N41"/>
  <c r="O41" s="1"/>
  <c r="L41"/>
  <c r="K41"/>
  <c r="J41"/>
  <c r="H41"/>
  <c r="N40"/>
  <c r="O40" s="1"/>
  <c r="L40"/>
  <c r="K40"/>
  <c r="J40"/>
  <c r="H40"/>
  <c r="N39"/>
  <c r="O39" s="1"/>
  <c r="L39"/>
  <c r="K39"/>
  <c r="J39"/>
  <c r="H39"/>
  <c r="N38"/>
  <c r="O38" s="1"/>
  <c r="L38"/>
  <c r="K38"/>
  <c r="J38"/>
  <c r="H38"/>
  <c r="N37"/>
  <c r="O37" s="1"/>
  <c r="L37"/>
  <c r="K37"/>
  <c r="J37"/>
  <c r="H37"/>
  <c r="N36"/>
  <c r="O36" s="1"/>
  <c r="L36"/>
  <c r="K36"/>
  <c r="J36"/>
  <c r="H36"/>
  <c r="N35"/>
  <c r="O35" s="1"/>
  <c r="L35"/>
  <c r="K35"/>
  <c r="J35"/>
  <c r="H35"/>
  <c r="N34"/>
  <c r="O34" s="1"/>
  <c r="L34"/>
  <c r="K34"/>
  <c r="J34"/>
  <c r="H34"/>
  <c r="N33"/>
  <c r="O33" s="1"/>
  <c r="L33"/>
  <c r="K33"/>
  <c r="J33"/>
  <c r="H33"/>
  <c r="N32"/>
  <c r="O32" s="1"/>
  <c r="L32"/>
  <c r="K32"/>
  <c r="J32"/>
  <c r="H32"/>
  <c r="N31"/>
  <c r="O31" s="1"/>
  <c r="L31"/>
  <c r="K31"/>
  <c r="J31"/>
  <c r="H31"/>
  <c r="N30"/>
  <c r="O30" s="1"/>
  <c r="L30"/>
  <c r="K30"/>
  <c r="J30"/>
  <c r="H30"/>
  <c r="N29"/>
  <c r="O29" s="1"/>
  <c r="L29"/>
  <c r="K29"/>
  <c r="J29"/>
  <c r="H29"/>
  <c r="N28"/>
  <c r="O28" s="1"/>
  <c r="L28"/>
  <c r="K28"/>
  <c r="J28"/>
  <c r="H28"/>
  <c r="N27"/>
  <c r="O27" s="1"/>
  <c r="L27"/>
  <c r="K27"/>
  <c r="J27"/>
  <c r="H27"/>
  <c r="N26"/>
  <c r="O26" s="1"/>
  <c r="L26"/>
  <c r="K26"/>
  <c r="J26"/>
  <c r="H26"/>
  <c r="N25"/>
  <c r="O25" s="1"/>
  <c r="L25"/>
  <c r="K25"/>
  <c r="J25"/>
  <c r="H25"/>
  <c r="N24"/>
  <c r="O24" s="1"/>
  <c r="L24"/>
  <c r="K24"/>
  <c r="J24"/>
  <c r="H24"/>
  <c r="N23"/>
  <c r="O23" s="1"/>
  <c r="L23"/>
  <c r="K23"/>
  <c r="J23"/>
  <c r="H23"/>
  <c r="N22"/>
  <c r="O22" s="1"/>
  <c r="L22"/>
  <c r="K22"/>
  <c r="J22"/>
  <c r="H22"/>
  <c r="N21"/>
  <c r="O21" s="1"/>
  <c r="L21"/>
  <c r="K21"/>
  <c r="J21"/>
  <c r="H21"/>
  <c r="N20"/>
  <c r="O20" s="1"/>
  <c r="L20"/>
  <c r="K20"/>
  <c r="J20"/>
  <c r="H20"/>
  <c r="N19"/>
  <c r="O19" s="1"/>
  <c r="K13"/>
  <c r="J13"/>
  <c r="N18"/>
  <c r="O18" s="1"/>
  <c r="K17"/>
  <c r="J17"/>
  <c r="H17"/>
  <c r="N17"/>
  <c r="O17" s="1"/>
  <c r="K19"/>
  <c r="J19"/>
  <c r="H19"/>
  <c r="N16"/>
  <c r="O16" s="1"/>
  <c r="K14"/>
  <c r="J14"/>
  <c r="H14"/>
  <c r="N15"/>
  <c r="O15" s="1"/>
  <c r="K16"/>
  <c r="J16"/>
  <c r="H16"/>
  <c r="N14"/>
  <c r="O14" s="1"/>
  <c r="K18"/>
  <c r="J18"/>
  <c r="H18"/>
  <c r="N13"/>
  <c r="O13" s="1"/>
  <c r="K15"/>
  <c r="J15"/>
  <c r="H15"/>
  <c r="B5"/>
  <c r="D2"/>
  <c r="M44" i="10"/>
  <c r="C44"/>
  <c r="N42"/>
  <c r="O42" s="1"/>
  <c r="L42"/>
  <c r="K42"/>
  <c r="J42"/>
  <c r="H42"/>
  <c r="N41"/>
  <c r="O41" s="1"/>
  <c r="L41"/>
  <c r="K41"/>
  <c r="J41"/>
  <c r="H41"/>
  <c r="N40"/>
  <c r="O40" s="1"/>
  <c r="L40"/>
  <c r="K40"/>
  <c r="J40"/>
  <c r="H40"/>
  <c r="N39"/>
  <c r="O39" s="1"/>
  <c r="L39"/>
  <c r="K39"/>
  <c r="J39"/>
  <c r="H39"/>
  <c r="N38"/>
  <c r="O38" s="1"/>
  <c r="L38"/>
  <c r="K38"/>
  <c r="J38"/>
  <c r="H38"/>
  <c r="N37"/>
  <c r="O37" s="1"/>
  <c r="L37"/>
  <c r="K37"/>
  <c r="J37"/>
  <c r="H37"/>
  <c r="N36"/>
  <c r="O36" s="1"/>
  <c r="L36"/>
  <c r="K36"/>
  <c r="J36"/>
  <c r="H36"/>
  <c r="N35"/>
  <c r="O35" s="1"/>
  <c r="L35"/>
  <c r="K35"/>
  <c r="J35"/>
  <c r="H35"/>
  <c r="N34"/>
  <c r="O34" s="1"/>
  <c r="L34"/>
  <c r="K34"/>
  <c r="J34"/>
  <c r="H34"/>
  <c r="N33"/>
  <c r="O33" s="1"/>
  <c r="L33"/>
  <c r="K33"/>
  <c r="J33"/>
  <c r="H33"/>
  <c r="N32"/>
  <c r="O32" s="1"/>
  <c r="L32"/>
  <c r="K32"/>
  <c r="J32"/>
  <c r="H32"/>
  <c r="N31"/>
  <c r="O31" s="1"/>
  <c r="L31"/>
  <c r="K31"/>
  <c r="J31"/>
  <c r="H31"/>
  <c r="N30"/>
  <c r="O30" s="1"/>
  <c r="L30"/>
  <c r="K30"/>
  <c r="J30"/>
  <c r="H30"/>
  <c r="N29"/>
  <c r="O29" s="1"/>
  <c r="L29"/>
  <c r="K29"/>
  <c r="J29"/>
  <c r="H29"/>
  <c r="N28"/>
  <c r="O28" s="1"/>
  <c r="L28"/>
  <c r="K28"/>
  <c r="J28"/>
  <c r="H28"/>
  <c r="N27"/>
  <c r="O27" s="1"/>
  <c r="L27"/>
  <c r="K27"/>
  <c r="J27"/>
  <c r="H27"/>
  <c r="N26"/>
  <c r="O26" s="1"/>
  <c r="L26"/>
  <c r="K26"/>
  <c r="J26"/>
  <c r="H26"/>
  <c r="N25"/>
  <c r="O25" s="1"/>
  <c r="L25"/>
  <c r="K25"/>
  <c r="J25"/>
  <c r="H25"/>
  <c r="N24"/>
  <c r="O24" s="1"/>
  <c r="L24"/>
  <c r="K24"/>
  <c r="J24"/>
  <c r="H24"/>
  <c r="N23"/>
  <c r="O23" s="1"/>
  <c r="L23"/>
  <c r="K23"/>
  <c r="J23"/>
  <c r="H23"/>
  <c r="N22"/>
  <c r="O22" s="1"/>
  <c r="L22"/>
  <c r="K22"/>
  <c r="J22"/>
  <c r="H22"/>
  <c r="N21"/>
  <c r="O21" s="1"/>
  <c r="L16"/>
  <c r="K16"/>
  <c r="J16"/>
  <c r="H16"/>
  <c r="N20"/>
  <c r="O20" s="1"/>
  <c r="L13"/>
  <c r="K13"/>
  <c r="J13"/>
  <c r="H13"/>
  <c r="N19"/>
  <c r="O19" s="1"/>
  <c r="L21"/>
  <c r="N18"/>
  <c r="O18" s="1"/>
  <c r="N17"/>
  <c r="O17" s="1"/>
  <c r="N16"/>
  <c r="O16" s="1"/>
  <c r="L17"/>
  <c r="N15"/>
  <c r="O15" s="1"/>
  <c r="K14"/>
  <c r="J14"/>
  <c r="H14"/>
  <c r="N14"/>
  <c r="O14" s="1"/>
  <c r="N13"/>
  <c r="O13" s="1"/>
  <c r="K15"/>
  <c r="J15"/>
  <c r="H15"/>
  <c r="B5"/>
  <c r="D2"/>
  <c r="L46" i="8"/>
  <c r="C46"/>
  <c r="M44"/>
  <c r="O44" s="1"/>
  <c r="K44"/>
  <c r="J44"/>
  <c r="I44"/>
  <c r="G44"/>
  <c r="M43"/>
  <c r="O43" s="1"/>
  <c r="K43"/>
  <c r="J43"/>
  <c r="R43" s="1"/>
  <c r="I43"/>
  <c r="G43"/>
  <c r="M42"/>
  <c r="O42" s="1"/>
  <c r="K42"/>
  <c r="J42"/>
  <c r="I42"/>
  <c r="G42"/>
  <c r="M41"/>
  <c r="O41" s="1"/>
  <c r="K41"/>
  <c r="J41"/>
  <c r="I41"/>
  <c r="G41"/>
  <c r="M40"/>
  <c r="O40" s="1"/>
  <c r="K40"/>
  <c r="J40"/>
  <c r="I40"/>
  <c r="G40"/>
  <c r="M39"/>
  <c r="N39" s="1"/>
  <c r="K39"/>
  <c r="J39"/>
  <c r="I39"/>
  <c r="G39"/>
  <c r="M38"/>
  <c r="N38" s="1"/>
  <c r="K38"/>
  <c r="J38"/>
  <c r="I38"/>
  <c r="G38"/>
  <c r="M37"/>
  <c r="N37" s="1"/>
  <c r="K37"/>
  <c r="J37"/>
  <c r="I37"/>
  <c r="G37"/>
  <c r="M36"/>
  <c r="N36" s="1"/>
  <c r="K36"/>
  <c r="J36"/>
  <c r="I36"/>
  <c r="G36"/>
  <c r="M35"/>
  <c r="N35" s="1"/>
  <c r="K35"/>
  <c r="J35"/>
  <c r="I35"/>
  <c r="G35"/>
  <c r="M34"/>
  <c r="N34" s="1"/>
  <c r="K34"/>
  <c r="J34"/>
  <c r="I34"/>
  <c r="G34"/>
  <c r="M33"/>
  <c r="N33" s="1"/>
  <c r="K33"/>
  <c r="J33"/>
  <c r="I33"/>
  <c r="G33"/>
  <c r="M32"/>
  <c r="N32" s="1"/>
  <c r="K32"/>
  <c r="J32"/>
  <c r="I32"/>
  <c r="G32"/>
  <c r="M31"/>
  <c r="N31" s="1"/>
  <c r="K31"/>
  <c r="J31"/>
  <c r="I31"/>
  <c r="G31"/>
  <c r="M30"/>
  <c r="N30" s="1"/>
  <c r="K30"/>
  <c r="J30"/>
  <c r="I30"/>
  <c r="G30"/>
  <c r="M29"/>
  <c r="N29" s="1"/>
  <c r="K29"/>
  <c r="J29"/>
  <c r="I29"/>
  <c r="G29"/>
  <c r="M28"/>
  <c r="N28" s="1"/>
  <c r="K28"/>
  <c r="J28"/>
  <c r="I28"/>
  <c r="G28"/>
  <c r="M27"/>
  <c r="N27" s="1"/>
  <c r="K27"/>
  <c r="J27"/>
  <c r="I27"/>
  <c r="G27"/>
  <c r="M26"/>
  <c r="N26" s="1"/>
  <c r="K26"/>
  <c r="J26"/>
  <c r="I26"/>
  <c r="G26"/>
  <c r="M25"/>
  <c r="N25" s="1"/>
  <c r="K25"/>
  <c r="J25"/>
  <c r="I25"/>
  <c r="G25"/>
  <c r="M24"/>
  <c r="N24" s="1"/>
  <c r="K24"/>
  <c r="J24"/>
  <c r="I24"/>
  <c r="G24"/>
  <c r="M23"/>
  <c r="N23" s="1"/>
  <c r="K23"/>
  <c r="J23"/>
  <c r="I23"/>
  <c r="G23"/>
  <c r="M22"/>
  <c r="N22" s="1"/>
  <c r="K22"/>
  <c r="J22"/>
  <c r="I22"/>
  <c r="G22"/>
  <c r="M21"/>
  <c r="N21" s="1"/>
  <c r="K21"/>
  <c r="J21"/>
  <c r="I21"/>
  <c r="G21"/>
  <c r="M20"/>
  <c r="N20" s="1"/>
  <c r="K20"/>
  <c r="J20"/>
  <c r="I20"/>
  <c r="G20"/>
  <c r="M19"/>
  <c r="N19" s="1"/>
  <c r="K19"/>
  <c r="J19"/>
  <c r="I19"/>
  <c r="G19"/>
  <c r="M18"/>
  <c r="N18" s="1"/>
  <c r="K18"/>
  <c r="J18"/>
  <c r="I18"/>
  <c r="G18"/>
  <c r="M17"/>
  <c r="N17" s="1"/>
  <c r="K17"/>
  <c r="J17"/>
  <c r="I17"/>
  <c r="G17"/>
  <c r="M16"/>
  <c r="N16" s="1"/>
  <c r="K16"/>
  <c r="J16"/>
  <c r="I16"/>
  <c r="G16"/>
  <c r="M15"/>
  <c r="N15" s="1"/>
  <c r="K13"/>
  <c r="I13"/>
  <c r="M13"/>
  <c r="N13" s="1"/>
  <c r="P43"/>
  <c r="B5"/>
  <c r="D2"/>
  <c r="L41" i="7"/>
  <c r="C41"/>
  <c r="M38"/>
  <c r="N38" s="1"/>
  <c r="K38"/>
  <c r="J38"/>
  <c r="I38"/>
  <c r="G38"/>
  <c r="M37"/>
  <c r="N37" s="1"/>
  <c r="K37"/>
  <c r="J37"/>
  <c r="I37"/>
  <c r="G37"/>
  <c r="M36"/>
  <c r="N36" s="1"/>
  <c r="K36"/>
  <c r="J36"/>
  <c r="I36"/>
  <c r="G36"/>
  <c r="M35"/>
  <c r="N35" s="1"/>
  <c r="K35"/>
  <c r="J35"/>
  <c r="I35"/>
  <c r="G35"/>
  <c r="M34"/>
  <c r="N34" s="1"/>
  <c r="K34"/>
  <c r="J34"/>
  <c r="I34"/>
  <c r="G34"/>
  <c r="M33"/>
  <c r="N33" s="1"/>
  <c r="K33"/>
  <c r="J33"/>
  <c r="I33"/>
  <c r="G33"/>
  <c r="M32"/>
  <c r="N32" s="1"/>
  <c r="K32"/>
  <c r="J32"/>
  <c r="I32"/>
  <c r="G32"/>
  <c r="M31"/>
  <c r="N31" s="1"/>
  <c r="K31"/>
  <c r="J31"/>
  <c r="I31"/>
  <c r="G31"/>
  <c r="M30"/>
  <c r="N30" s="1"/>
  <c r="K30"/>
  <c r="J30"/>
  <c r="I30"/>
  <c r="G30"/>
  <c r="M29"/>
  <c r="N29" s="1"/>
  <c r="K29"/>
  <c r="J29"/>
  <c r="I29"/>
  <c r="G29"/>
  <c r="M28"/>
  <c r="N28" s="1"/>
  <c r="K28"/>
  <c r="J28"/>
  <c r="I28"/>
  <c r="G28"/>
  <c r="M27"/>
  <c r="N27" s="1"/>
  <c r="K27"/>
  <c r="J27"/>
  <c r="I27"/>
  <c r="G27"/>
  <c r="M26"/>
  <c r="N26" s="1"/>
  <c r="K26"/>
  <c r="J26"/>
  <c r="I26"/>
  <c r="G26"/>
  <c r="M25"/>
  <c r="N25" s="1"/>
  <c r="K25"/>
  <c r="J25"/>
  <c r="I25"/>
  <c r="G25"/>
  <c r="M24"/>
  <c r="N24" s="1"/>
  <c r="K24"/>
  <c r="J24"/>
  <c r="I24"/>
  <c r="G24"/>
  <c r="M23"/>
  <c r="N23" s="1"/>
  <c r="K23"/>
  <c r="J23"/>
  <c r="I23"/>
  <c r="G23"/>
  <c r="M22"/>
  <c r="N22" s="1"/>
  <c r="K22"/>
  <c r="J22"/>
  <c r="I22"/>
  <c r="G22"/>
  <c r="M21"/>
  <c r="N21" s="1"/>
  <c r="K21"/>
  <c r="J21"/>
  <c r="I21"/>
  <c r="G21"/>
  <c r="M20"/>
  <c r="N20" s="1"/>
  <c r="K20"/>
  <c r="J20"/>
  <c r="I20"/>
  <c r="G20"/>
  <c r="M19"/>
  <c r="N19" s="1"/>
  <c r="K19"/>
  <c r="J19"/>
  <c r="I19"/>
  <c r="G19"/>
  <c r="M18"/>
  <c r="N18" s="1"/>
  <c r="K18"/>
  <c r="J18"/>
  <c r="I18"/>
  <c r="G18"/>
  <c r="M17"/>
  <c r="N17" s="1"/>
  <c r="K17"/>
  <c r="J17"/>
  <c r="I17"/>
  <c r="G17"/>
  <c r="M16"/>
  <c r="N16" s="1"/>
  <c r="K10"/>
  <c r="I10"/>
  <c r="M15"/>
  <c r="N15" s="1"/>
  <c r="K13"/>
  <c r="J13"/>
  <c r="I13"/>
  <c r="G13"/>
  <c r="M14"/>
  <c r="N14" s="1"/>
  <c r="K16"/>
  <c r="J16"/>
  <c r="I16"/>
  <c r="G16"/>
  <c r="M13"/>
  <c r="N13" s="1"/>
  <c r="K11"/>
  <c r="M12"/>
  <c r="N12" s="1"/>
  <c r="K9"/>
  <c r="I9"/>
  <c r="M11"/>
  <c r="N11" s="1"/>
  <c r="K15"/>
  <c r="J15"/>
  <c r="I15"/>
  <c r="G15"/>
  <c r="M10"/>
  <c r="N10" s="1"/>
  <c r="K14"/>
  <c r="J14"/>
  <c r="I14"/>
  <c r="G14"/>
  <c r="M9"/>
  <c r="N9" s="1"/>
  <c r="K12"/>
  <c r="D2"/>
  <c r="L39" i="6"/>
  <c r="C39"/>
  <c r="M37"/>
  <c r="N37" s="1"/>
  <c r="K37"/>
  <c r="J37"/>
  <c r="I37"/>
  <c r="G37"/>
  <c r="M36"/>
  <c r="N36" s="1"/>
  <c r="K36"/>
  <c r="J36"/>
  <c r="I36"/>
  <c r="G36"/>
  <c r="M35"/>
  <c r="N35" s="1"/>
  <c r="K35"/>
  <c r="J35"/>
  <c r="I35"/>
  <c r="G35"/>
  <c r="M34"/>
  <c r="N34" s="1"/>
  <c r="K34"/>
  <c r="J34"/>
  <c r="I34"/>
  <c r="G34"/>
  <c r="M33"/>
  <c r="N33" s="1"/>
  <c r="K33"/>
  <c r="J33"/>
  <c r="I33"/>
  <c r="G33"/>
  <c r="M32"/>
  <c r="N32" s="1"/>
  <c r="K32"/>
  <c r="J32"/>
  <c r="I32"/>
  <c r="G32"/>
  <c r="M31"/>
  <c r="N31" s="1"/>
  <c r="K31"/>
  <c r="J31"/>
  <c r="I31"/>
  <c r="G31"/>
  <c r="M30"/>
  <c r="N30" s="1"/>
  <c r="K30"/>
  <c r="J30"/>
  <c r="I30"/>
  <c r="G30"/>
  <c r="M29"/>
  <c r="N29" s="1"/>
  <c r="K29"/>
  <c r="J29"/>
  <c r="I29"/>
  <c r="G29"/>
  <c r="M28"/>
  <c r="N28" s="1"/>
  <c r="K28"/>
  <c r="J28"/>
  <c r="I28"/>
  <c r="G28"/>
  <c r="M27"/>
  <c r="N27" s="1"/>
  <c r="K27"/>
  <c r="J27"/>
  <c r="I27"/>
  <c r="G27"/>
  <c r="M26"/>
  <c r="N26" s="1"/>
  <c r="K26"/>
  <c r="J26"/>
  <c r="I26"/>
  <c r="G26"/>
  <c r="M25"/>
  <c r="N25" s="1"/>
  <c r="K25"/>
  <c r="J25"/>
  <c r="I25"/>
  <c r="G25"/>
  <c r="M24"/>
  <c r="N24" s="1"/>
  <c r="K24"/>
  <c r="J24"/>
  <c r="I24"/>
  <c r="G24"/>
  <c r="M23"/>
  <c r="N23" s="1"/>
  <c r="K23"/>
  <c r="J23"/>
  <c r="I23"/>
  <c r="G23"/>
  <c r="M22"/>
  <c r="N22" s="1"/>
  <c r="K22"/>
  <c r="J22"/>
  <c r="I22"/>
  <c r="G22"/>
  <c r="M21"/>
  <c r="N21" s="1"/>
  <c r="K21"/>
  <c r="J21"/>
  <c r="I21"/>
  <c r="G21"/>
  <c r="M20"/>
  <c r="N20" s="1"/>
  <c r="K20"/>
  <c r="J20"/>
  <c r="I20"/>
  <c r="G20"/>
  <c r="M19"/>
  <c r="N19" s="1"/>
  <c r="K19"/>
  <c r="J19"/>
  <c r="I19"/>
  <c r="G19"/>
  <c r="M18"/>
  <c r="N18" s="1"/>
  <c r="K18"/>
  <c r="J18"/>
  <c r="I18"/>
  <c r="G18"/>
  <c r="M17"/>
  <c r="N17" s="1"/>
  <c r="K17"/>
  <c r="J17"/>
  <c r="I17"/>
  <c r="G17"/>
  <c r="M16"/>
  <c r="N16" s="1"/>
  <c r="K16"/>
  <c r="J16"/>
  <c r="I16"/>
  <c r="G16"/>
  <c r="M15"/>
  <c r="N15" s="1"/>
  <c r="K15"/>
  <c r="J15"/>
  <c r="I15"/>
  <c r="G15"/>
  <c r="M14"/>
  <c r="N14" s="1"/>
  <c r="K11"/>
  <c r="I11"/>
  <c r="M13"/>
  <c r="N13" s="1"/>
  <c r="M12"/>
  <c r="N12" s="1"/>
  <c r="I12"/>
  <c r="K13"/>
  <c r="J13"/>
  <c r="I13"/>
  <c r="G13"/>
  <c r="M11"/>
  <c r="N11" s="1"/>
  <c r="K10"/>
  <c r="I10"/>
  <c r="M10"/>
  <c r="N10" s="1"/>
  <c r="K14"/>
  <c r="J14"/>
  <c r="I14"/>
  <c r="G14"/>
  <c r="M9"/>
  <c r="N9" s="1"/>
  <c r="K9"/>
  <c r="I9"/>
  <c r="D2"/>
  <c r="B6" i="2"/>
  <c r="B5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13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13"/>
  <c r="S14"/>
  <c r="U14" s="1"/>
  <c r="S15"/>
  <c r="T15" s="1"/>
  <c r="S16"/>
  <c r="P16" s="1"/>
  <c r="Y16" s="1"/>
  <c r="S17"/>
  <c r="T17" s="1"/>
  <c r="S18"/>
  <c r="T18" s="1"/>
  <c r="S19"/>
  <c r="T19" s="1"/>
  <c r="S20"/>
  <c r="P20" s="1"/>
  <c r="Y20" s="1"/>
  <c r="S21"/>
  <c r="T21" s="1"/>
  <c r="S22"/>
  <c r="T22" s="1"/>
  <c r="S23"/>
  <c r="U23" s="1"/>
  <c r="S24"/>
  <c r="P24" s="1"/>
  <c r="Y24" s="1"/>
  <c r="S25"/>
  <c r="U25" s="1"/>
  <c r="S26"/>
  <c r="T26" s="1"/>
  <c r="S27"/>
  <c r="U27" s="1"/>
  <c r="S28"/>
  <c r="T28" s="1"/>
  <c r="S29"/>
  <c r="U29" s="1"/>
  <c r="S30"/>
  <c r="U30" s="1"/>
  <c r="S31"/>
  <c r="U31" s="1"/>
  <c r="S32"/>
  <c r="P32" s="1"/>
  <c r="Y32" s="1"/>
  <c r="S33"/>
  <c r="U33" s="1"/>
  <c r="S34"/>
  <c r="P34" s="1"/>
  <c r="Y34" s="1"/>
  <c r="S35"/>
  <c r="U35" s="1"/>
  <c r="S36"/>
  <c r="T36" s="1"/>
  <c r="S37"/>
  <c r="U37" s="1"/>
  <c r="S38"/>
  <c r="U38" s="1"/>
  <c r="S39"/>
  <c r="U39" s="1"/>
  <c r="S40"/>
  <c r="T40" s="1"/>
  <c r="S41"/>
  <c r="U41" s="1"/>
  <c r="S42"/>
  <c r="T42" s="1"/>
  <c r="S43"/>
  <c r="U43" s="1"/>
  <c r="S44"/>
  <c r="T44" s="1"/>
  <c r="S13"/>
  <c r="U13" s="1"/>
  <c r="C30" i="1"/>
  <c r="C3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29"/>
  <c r="M10" i="2"/>
  <c r="N10"/>
  <c r="V20" s="1"/>
  <c r="L10"/>
  <c r="M8"/>
  <c r="N8"/>
  <c r="L8"/>
  <c r="M6"/>
  <c r="N6"/>
  <c r="L6"/>
  <c r="D3"/>
  <c r="F1"/>
  <c r="G2"/>
  <c r="R46"/>
  <c r="D46"/>
  <c r="O18" i="21" l="1"/>
  <c r="O17" i="28"/>
  <c r="O21"/>
  <c r="Q43" i="15"/>
  <c r="O23" i="25"/>
  <c r="O24"/>
  <c r="O25"/>
  <c r="O26"/>
  <c r="O27"/>
  <c r="O28"/>
  <c r="O29"/>
  <c r="O30"/>
  <c r="O31"/>
  <c r="O32"/>
  <c r="O33"/>
  <c r="O34"/>
  <c r="O35"/>
  <c r="O36"/>
  <c r="O37"/>
  <c r="O38"/>
  <c r="O39"/>
  <c r="O40"/>
  <c r="O19" i="28"/>
  <c r="O23"/>
  <c r="R16"/>
  <c r="R18"/>
  <c r="R20"/>
  <c r="R22"/>
  <c r="R24"/>
  <c r="R26"/>
  <c r="R17" i="29"/>
  <c r="R19"/>
  <c r="R21"/>
  <c r="R23"/>
  <c r="R25"/>
  <c r="Q27"/>
  <c r="Q28"/>
  <c r="Q29"/>
  <c r="Q30"/>
  <c r="Q31"/>
  <c r="Q32"/>
  <c r="Q33"/>
  <c r="Q34"/>
  <c r="Q35"/>
  <c r="Q36"/>
  <c r="Q37"/>
  <c r="Q38"/>
  <c r="Q39"/>
  <c r="Q40"/>
  <c r="Q41"/>
  <c r="Q42"/>
  <c r="Q43"/>
  <c r="O16"/>
  <c r="O18"/>
  <c r="O20"/>
  <c r="O22"/>
  <c r="O24"/>
  <c r="O26"/>
  <c r="O27"/>
  <c r="S27"/>
  <c r="O28"/>
  <c r="S28"/>
  <c r="O29"/>
  <c r="S29"/>
  <c r="O30"/>
  <c r="S30"/>
  <c r="O31"/>
  <c r="S31"/>
  <c r="O32"/>
  <c r="S32"/>
  <c r="O33"/>
  <c r="S33"/>
  <c r="O34"/>
  <c r="S34"/>
  <c r="O35"/>
  <c r="S35"/>
  <c r="O36"/>
  <c r="S36"/>
  <c r="O37"/>
  <c r="S37"/>
  <c r="O38"/>
  <c r="S38"/>
  <c r="O39"/>
  <c r="S39"/>
  <c r="O40"/>
  <c r="S40"/>
  <c r="O41"/>
  <c r="S41"/>
  <c r="O42"/>
  <c r="S42"/>
  <c r="O43"/>
  <c r="S43"/>
  <c r="O13"/>
  <c r="O15"/>
  <c r="R16"/>
  <c r="T17"/>
  <c r="O17"/>
  <c r="Q17"/>
  <c r="R18"/>
  <c r="T19"/>
  <c r="A19" s="1"/>
  <c r="O19"/>
  <c r="Q19"/>
  <c r="R20"/>
  <c r="T21"/>
  <c r="A21" s="1"/>
  <c r="O21"/>
  <c r="Q21"/>
  <c r="R22"/>
  <c r="T23"/>
  <c r="A23" s="1"/>
  <c r="O23"/>
  <c r="Q23"/>
  <c r="R24"/>
  <c r="T25"/>
  <c r="A25" s="1"/>
  <c r="O25"/>
  <c r="Q25"/>
  <c r="R26"/>
  <c r="T27"/>
  <c r="A27" s="1"/>
  <c r="T28"/>
  <c r="A28" s="1"/>
  <c r="T29"/>
  <c r="A29" s="1"/>
  <c r="T30"/>
  <c r="A30" s="1"/>
  <c r="T31"/>
  <c r="A31" s="1"/>
  <c r="T32"/>
  <c r="A32" s="1"/>
  <c r="T33"/>
  <c r="A33" s="1"/>
  <c r="T34"/>
  <c r="A34" s="1"/>
  <c r="T35"/>
  <c r="A35" s="1"/>
  <c r="T36"/>
  <c r="A36" s="1"/>
  <c r="T37"/>
  <c r="A37" s="1"/>
  <c r="T38"/>
  <c r="A38" s="1"/>
  <c r="T39"/>
  <c r="A39" s="1"/>
  <c r="T40"/>
  <c r="A40" s="1"/>
  <c r="T41"/>
  <c r="A41" s="1"/>
  <c r="T42"/>
  <c r="A42" s="1"/>
  <c r="T43"/>
  <c r="A43" s="1"/>
  <c r="T44"/>
  <c r="A44" s="1"/>
  <c r="P44"/>
  <c r="R44"/>
  <c r="T16"/>
  <c r="Q16"/>
  <c r="T18"/>
  <c r="A18" s="1"/>
  <c r="Q18"/>
  <c r="T20"/>
  <c r="A20" s="1"/>
  <c r="Q20"/>
  <c r="T22"/>
  <c r="A22" s="1"/>
  <c r="Q22"/>
  <c r="T24"/>
  <c r="A24" s="1"/>
  <c r="Q24"/>
  <c r="T26"/>
  <c r="A26" s="1"/>
  <c r="Q26"/>
  <c r="Q44"/>
  <c r="O15" i="28"/>
  <c r="P13"/>
  <c r="P16"/>
  <c r="T17"/>
  <c r="Q17"/>
  <c r="S17"/>
  <c r="P18"/>
  <c r="T19"/>
  <c r="Q19"/>
  <c r="S19"/>
  <c r="P20"/>
  <c r="T21"/>
  <c r="Q21"/>
  <c r="S21"/>
  <c r="P22"/>
  <c r="T23"/>
  <c r="Q23"/>
  <c r="S23"/>
  <c r="P24"/>
  <c r="T25"/>
  <c r="Q25"/>
  <c r="S25"/>
  <c r="P26"/>
  <c r="T27"/>
  <c r="P27"/>
  <c r="R27"/>
  <c r="T28"/>
  <c r="P28"/>
  <c r="R28"/>
  <c r="T29"/>
  <c r="P29"/>
  <c r="R29"/>
  <c r="T30"/>
  <c r="P30"/>
  <c r="R30"/>
  <c r="T31"/>
  <c r="P31"/>
  <c r="R31"/>
  <c r="T32"/>
  <c r="P32"/>
  <c r="R32"/>
  <c r="T33"/>
  <c r="P33"/>
  <c r="R33"/>
  <c r="T34"/>
  <c r="P34"/>
  <c r="R34"/>
  <c r="T35"/>
  <c r="P35"/>
  <c r="R35"/>
  <c r="T36"/>
  <c r="P36"/>
  <c r="R36"/>
  <c r="T37"/>
  <c r="P37"/>
  <c r="R37"/>
  <c r="T38"/>
  <c r="P38"/>
  <c r="R38"/>
  <c r="T39"/>
  <c r="P39"/>
  <c r="R39"/>
  <c r="T40"/>
  <c r="P40"/>
  <c r="R40"/>
  <c r="T41"/>
  <c r="P41"/>
  <c r="R41"/>
  <c r="T42"/>
  <c r="P42"/>
  <c r="R42"/>
  <c r="T43"/>
  <c r="P43"/>
  <c r="R43"/>
  <c r="T44"/>
  <c r="P44"/>
  <c r="R44"/>
  <c r="T13"/>
  <c r="Q13"/>
  <c r="L13" s="1"/>
  <c r="T16"/>
  <c r="Q16"/>
  <c r="T18"/>
  <c r="Q18"/>
  <c r="T20"/>
  <c r="Q20"/>
  <c r="T22"/>
  <c r="Q22"/>
  <c r="T24"/>
  <c r="Q24"/>
  <c r="T26"/>
  <c r="A26" s="1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N24" i="22"/>
  <c r="S13" i="21"/>
  <c r="V14" i="2"/>
  <c r="O23" i="20"/>
  <c r="O24"/>
  <c r="O25"/>
  <c r="O26"/>
  <c r="O27"/>
  <c r="O28"/>
  <c r="O29"/>
  <c r="O30"/>
  <c r="O31"/>
  <c r="O32"/>
  <c r="O33"/>
  <c r="O34"/>
  <c r="O35"/>
  <c r="O36"/>
  <c r="S21" i="21"/>
  <c r="O22"/>
  <c r="S25"/>
  <c r="S27"/>
  <c r="S29"/>
  <c r="S31"/>
  <c r="S33"/>
  <c r="S35"/>
  <c r="S37"/>
  <c r="S39"/>
  <c r="S41"/>
  <c r="N20" i="22"/>
  <c r="O21" i="23"/>
  <c r="O14" i="25"/>
  <c r="O16"/>
  <c r="O18"/>
  <c r="O19"/>
  <c r="O20"/>
  <c r="O21"/>
  <c r="O17"/>
  <c r="R22"/>
  <c r="S23"/>
  <c r="S42"/>
  <c r="R13"/>
  <c r="S14"/>
  <c r="R15"/>
  <c r="S16"/>
  <c r="S17"/>
  <c r="R24"/>
  <c r="R25"/>
  <c r="S26"/>
  <c r="S27"/>
  <c r="S28"/>
  <c r="S29"/>
  <c r="S30"/>
  <c r="S31"/>
  <c r="S32"/>
  <c r="S33"/>
  <c r="S34"/>
  <c r="S35"/>
  <c r="S36"/>
  <c r="S37"/>
  <c r="S38"/>
  <c r="S39"/>
  <c r="S40"/>
  <c r="S41"/>
  <c r="T13"/>
  <c r="O13"/>
  <c r="Q13"/>
  <c r="S13"/>
  <c r="R14"/>
  <c r="T15"/>
  <c r="O15"/>
  <c r="Q15"/>
  <c r="S15"/>
  <c r="R16"/>
  <c r="T17"/>
  <c r="R17"/>
  <c r="R18"/>
  <c r="R19"/>
  <c r="R20"/>
  <c r="T22"/>
  <c r="O22"/>
  <c r="Q22"/>
  <c r="S22"/>
  <c r="R23"/>
  <c r="T24"/>
  <c r="T25"/>
  <c r="T26"/>
  <c r="R26"/>
  <c r="T27"/>
  <c r="R27"/>
  <c r="T28"/>
  <c r="R28"/>
  <c r="T29"/>
  <c r="R29"/>
  <c r="T30"/>
  <c r="R30"/>
  <c r="T31"/>
  <c r="R31"/>
  <c r="T32"/>
  <c r="R32"/>
  <c r="T33"/>
  <c r="R33"/>
  <c r="T34"/>
  <c r="R34"/>
  <c r="T35"/>
  <c r="R35"/>
  <c r="T36"/>
  <c r="R36"/>
  <c r="T37"/>
  <c r="R37"/>
  <c r="T38"/>
  <c r="R38"/>
  <c r="T39"/>
  <c r="R39"/>
  <c r="T40"/>
  <c r="R40"/>
  <c r="T41"/>
  <c r="P41"/>
  <c r="R41"/>
  <c r="T42"/>
  <c r="P42"/>
  <c r="R42"/>
  <c r="T14"/>
  <c r="Q14"/>
  <c r="L14" s="1"/>
  <c r="T16"/>
  <c r="Q16"/>
  <c r="Q17"/>
  <c r="Q18"/>
  <c r="S18"/>
  <c r="Q19"/>
  <c r="S19"/>
  <c r="Q20"/>
  <c r="S20"/>
  <c r="Q21"/>
  <c r="S21"/>
  <c r="T23"/>
  <c r="Q23"/>
  <c r="Q24"/>
  <c r="S24"/>
  <c r="Q25"/>
  <c r="Q26"/>
  <c r="Q27"/>
  <c r="Q28"/>
  <c r="Q29"/>
  <c r="Q30"/>
  <c r="Q31"/>
  <c r="Q32"/>
  <c r="Q33"/>
  <c r="Q34"/>
  <c r="Q35"/>
  <c r="Q37"/>
  <c r="Q38"/>
  <c r="Q39"/>
  <c r="Q40"/>
  <c r="Q41"/>
  <c r="Q42"/>
  <c r="O13" i="20"/>
  <c r="O16" i="21"/>
  <c r="O20"/>
  <c r="O13" i="23"/>
  <c r="O17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21" i="20"/>
  <c r="N16" i="22"/>
  <c r="N22"/>
  <c r="N26"/>
  <c r="N27"/>
  <c r="N28"/>
  <c r="N29"/>
  <c r="N30"/>
  <c r="N31"/>
  <c r="N32"/>
  <c r="N33"/>
  <c r="N34"/>
  <c r="N35"/>
  <c r="N36"/>
  <c r="N37"/>
  <c r="N38"/>
  <c r="N39"/>
  <c r="N40"/>
  <c r="N41"/>
  <c r="S13" i="23"/>
  <c r="S18"/>
  <c r="S19"/>
  <c r="S20"/>
  <c r="S21"/>
  <c r="R24"/>
  <c r="R25"/>
  <c r="R26"/>
  <c r="R27"/>
  <c r="R28"/>
  <c r="R29"/>
  <c r="R30"/>
  <c r="R31"/>
  <c r="R32"/>
  <c r="R33"/>
  <c r="R34"/>
  <c r="R35"/>
  <c r="R36"/>
  <c r="R37"/>
  <c r="R38"/>
  <c r="R39"/>
  <c r="S40"/>
  <c r="S41"/>
  <c r="S42"/>
  <c r="S14"/>
  <c r="S15"/>
  <c r="S16"/>
  <c r="S17"/>
  <c r="R22"/>
  <c r="S23"/>
  <c r="O15"/>
  <c r="O19"/>
  <c r="R13"/>
  <c r="O14"/>
  <c r="Q14"/>
  <c r="R15"/>
  <c r="O16"/>
  <c r="Q16"/>
  <c r="R17"/>
  <c r="T18"/>
  <c r="O18"/>
  <c r="Q18"/>
  <c r="R19"/>
  <c r="T20"/>
  <c r="O20"/>
  <c r="Q20"/>
  <c r="R21"/>
  <c r="T22"/>
  <c r="O22"/>
  <c r="Q22"/>
  <c r="S22"/>
  <c r="R23"/>
  <c r="T24"/>
  <c r="T25"/>
  <c r="T26"/>
  <c r="T27"/>
  <c r="T28"/>
  <c r="T29"/>
  <c r="T30"/>
  <c r="T31"/>
  <c r="T32"/>
  <c r="T33"/>
  <c r="T34"/>
  <c r="T35"/>
  <c r="T36"/>
  <c r="T37"/>
  <c r="T38"/>
  <c r="T39"/>
  <c r="T40"/>
  <c r="R40"/>
  <c r="T41"/>
  <c r="R41"/>
  <c r="T42"/>
  <c r="P42"/>
  <c r="R42"/>
  <c r="T13"/>
  <c r="Q13"/>
  <c r="R14"/>
  <c r="Q15"/>
  <c r="R16"/>
  <c r="T17"/>
  <c r="Q17"/>
  <c r="R18"/>
  <c r="T19"/>
  <c r="Q19"/>
  <c r="T21"/>
  <c r="Q21"/>
  <c r="T23"/>
  <c r="Q23"/>
  <c r="Q24"/>
  <c r="S24"/>
  <c r="Q25"/>
  <c r="S25"/>
  <c r="Q26"/>
  <c r="S26"/>
  <c r="Q27"/>
  <c r="S27"/>
  <c r="Q28"/>
  <c r="S28"/>
  <c r="Q29"/>
  <c r="S29"/>
  <c r="Q30"/>
  <c r="S30"/>
  <c r="Q31"/>
  <c r="S31"/>
  <c r="Q32"/>
  <c r="S32"/>
  <c r="Q33"/>
  <c r="S33"/>
  <c r="Q34"/>
  <c r="S34"/>
  <c r="Q35"/>
  <c r="S35"/>
  <c r="Q36"/>
  <c r="S36"/>
  <c r="Q37"/>
  <c r="S37"/>
  <c r="Q38"/>
  <c r="S38"/>
  <c r="Q39"/>
  <c r="Q41"/>
  <c r="Q42"/>
  <c r="O17" i="20"/>
  <c r="N14" i="22"/>
  <c r="N18"/>
  <c r="R15"/>
  <c r="R16"/>
  <c r="R19"/>
  <c r="R20"/>
  <c r="R23"/>
  <c r="R24"/>
  <c r="Q27"/>
  <c r="Q28"/>
  <c r="Q29"/>
  <c r="Q30"/>
  <c r="Q31"/>
  <c r="Q32"/>
  <c r="Q33"/>
  <c r="Q34"/>
  <c r="Q35"/>
  <c r="Q36"/>
  <c r="Q37"/>
  <c r="Q38"/>
  <c r="Q39"/>
  <c r="Q40"/>
  <c r="Q41"/>
  <c r="R42"/>
  <c r="R13"/>
  <c r="R14"/>
  <c r="R17"/>
  <c r="R18"/>
  <c r="R21"/>
  <c r="R22"/>
  <c r="R25"/>
  <c r="R26"/>
  <c r="N13"/>
  <c r="P13"/>
  <c r="Q14"/>
  <c r="S15"/>
  <c r="N15"/>
  <c r="P15"/>
  <c r="Q16"/>
  <c r="S17"/>
  <c r="N17"/>
  <c r="P17"/>
  <c r="Q18"/>
  <c r="S19"/>
  <c r="N19"/>
  <c r="P19"/>
  <c r="Q20"/>
  <c r="S21"/>
  <c r="N21"/>
  <c r="P21"/>
  <c r="Q22"/>
  <c r="S23"/>
  <c r="N23"/>
  <c r="P23"/>
  <c r="Q24"/>
  <c r="S25"/>
  <c r="N25"/>
  <c r="P25"/>
  <c r="Q26"/>
  <c r="S27"/>
  <c r="S28"/>
  <c r="S29"/>
  <c r="S30"/>
  <c r="S31"/>
  <c r="S32"/>
  <c r="S33"/>
  <c r="S34"/>
  <c r="S35"/>
  <c r="S36"/>
  <c r="S37"/>
  <c r="S38"/>
  <c r="S39"/>
  <c r="S40"/>
  <c r="S41"/>
  <c r="S42"/>
  <c r="O42"/>
  <c r="Q42"/>
  <c r="Q13"/>
  <c r="S14"/>
  <c r="P14"/>
  <c r="Q15"/>
  <c r="S16"/>
  <c r="P16"/>
  <c r="Q17"/>
  <c r="S18"/>
  <c r="P18"/>
  <c r="Q19"/>
  <c r="S20"/>
  <c r="P20"/>
  <c r="Q21"/>
  <c r="S22"/>
  <c r="P22"/>
  <c r="Q23"/>
  <c r="S24"/>
  <c r="P24"/>
  <c r="S26"/>
  <c r="P26"/>
  <c r="P27"/>
  <c r="R27"/>
  <c r="P28"/>
  <c r="R28"/>
  <c r="P29"/>
  <c r="R29"/>
  <c r="P30"/>
  <c r="R30"/>
  <c r="P31"/>
  <c r="R31"/>
  <c r="P32"/>
  <c r="R32"/>
  <c r="P33"/>
  <c r="R33"/>
  <c r="P34"/>
  <c r="R34"/>
  <c r="P35"/>
  <c r="R35"/>
  <c r="P36"/>
  <c r="R36"/>
  <c r="P37"/>
  <c r="R37"/>
  <c r="P38"/>
  <c r="R38"/>
  <c r="P39"/>
  <c r="R39"/>
  <c r="P40"/>
  <c r="R40"/>
  <c r="P42"/>
  <c r="O19" i="20"/>
  <c r="O14" i="21"/>
  <c r="O15" i="20"/>
  <c r="R14" i="21"/>
  <c r="R18"/>
  <c r="R22"/>
  <c r="S15"/>
  <c r="R16"/>
  <c r="S19"/>
  <c r="R20"/>
  <c r="S23"/>
  <c r="S24"/>
  <c r="S26"/>
  <c r="S28"/>
  <c r="S30"/>
  <c r="S32"/>
  <c r="S34"/>
  <c r="S36"/>
  <c r="S38"/>
  <c r="S40"/>
  <c r="S42"/>
  <c r="P13"/>
  <c r="R13"/>
  <c r="Q14"/>
  <c r="S14"/>
  <c r="P15"/>
  <c r="R15"/>
  <c r="Q16"/>
  <c r="S16"/>
  <c r="P17"/>
  <c r="R17"/>
  <c r="T18"/>
  <c r="Q18"/>
  <c r="S18"/>
  <c r="P19"/>
  <c r="R19"/>
  <c r="T20"/>
  <c r="Q20"/>
  <c r="S20"/>
  <c r="P21"/>
  <c r="R21"/>
  <c r="T22"/>
  <c r="Q22"/>
  <c r="S22"/>
  <c r="P23"/>
  <c r="T24"/>
  <c r="P24"/>
  <c r="R24"/>
  <c r="T25"/>
  <c r="P25"/>
  <c r="R25"/>
  <c r="T26"/>
  <c r="P26"/>
  <c r="R26"/>
  <c r="T27"/>
  <c r="P27"/>
  <c r="R27"/>
  <c r="T28"/>
  <c r="P28"/>
  <c r="R28"/>
  <c r="T29"/>
  <c r="P29"/>
  <c r="R29"/>
  <c r="T30"/>
  <c r="P30"/>
  <c r="R30"/>
  <c r="T31"/>
  <c r="P31"/>
  <c r="R31"/>
  <c r="T32"/>
  <c r="P32"/>
  <c r="R32"/>
  <c r="T33"/>
  <c r="P33"/>
  <c r="R33"/>
  <c r="T34"/>
  <c r="P34"/>
  <c r="R34"/>
  <c r="T35"/>
  <c r="P35"/>
  <c r="R35"/>
  <c r="T36"/>
  <c r="P36"/>
  <c r="R36"/>
  <c r="T37"/>
  <c r="P37"/>
  <c r="R37"/>
  <c r="T38"/>
  <c r="P38"/>
  <c r="R38"/>
  <c r="T39"/>
  <c r="P39"/>
  <c r="R39"/>
  <c r="T40"/>
  <c r="P40"/>
  <c r="R40"/>
  <c r="T41"/>
  <c r="P41"/>
  <c r="R41"/>
  <c r="T42"/>
  <c r="P42"/>
  <c r="R42"/>
  <c r="Q13"/>
  <c r="T15"/>
  <c r="Q15"/>
  <c r="T17"/>
  <c r="Q17"/>
  <c r="T19"/>
  <c r="Q19"/>
  <c r="T21"/>
  <c r="Q21"/>
  <c r="T23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S14" i="20"/>
  <c r="S15"/>
  <c r="S18"/>
  <c r="S19"/>
  <c r="S22"/>
  <c r="S23"/>
  <c r="S38"/>
  <c r="S40"/>
  <c r="S42"/>
  <c r="S13"/>
  <c r="S16"/>
  <c r="S17"/>
  <c r="S20"/>
  <c r="S21"/>
  <c r="R24"/>
  <c r="R25"/>
  <c r="R26"/>
  <c r="R27"/>
  <c r="R28"/>
  <c r="R29"/>
  <c r="R30"/>
  <c r="R31"/>
  <c r="R32"/>
  <c r="R33"/>
  <c r="R34"/>
  <c r="S35"/>
  <c r="S36"/>
  <c r="S37"/>
  <c r="S39"/>
  <c r="S41"/>
  <c r="R13"/>
  <c r="T14"/>
  <c r="O14"/>
  <c r="Q14"/>
  <c r="R15"/>
  <c r="T16"/>
  <c r="O16"/>
  <c r="Q16"/>
  <c r="R17"/>
  <c r="T18"/>
  <c r="O18"/>
  <c r="Q18"/>
  <c r="R19"/>
  <c r="T20"/>
  <c r="O20"/>
  <c r="Q20"/>
  <c r="R21"/>
  <c r="T22"/>
  <c r="O22"/>
  <c r="Q22"/>
  <c r="R23"/>
  <c r="T24"/>
  <c r="T25"/>
  <c r="T26"/>
  <c r="T27"/>
  <c r="T28"/>
  <c r="T29"/>
  <c r="T30"/>
  <c r="T31"/>
  <c r="T32"/>
  <c r="T33"/>
  <c r="T34"/>
  <c r="T35"/>
  <c r="R35"/>
  <c r="T36"/>
  <c r="R36"/>
  <c r="T37"/>
  <c r="P37"/>
  <c r="R37"/>
  <c r="T38"/>
  <c r="P38"/>
  <c r="R38"/>
  <c r="T39"/>
  <c r="P39"/>
  <c r="R39"/>
  <c r="T40"/>
  <c r="P40"/>
  <c r="R40"/>
  <c r="T41"/>
  <c r="P41"/>
  <c r="R41"/>
  <c r="T42"/>
  <c r="P42"/>
  <c r="R42"/>
  <c r="T13"/>
  <c r="Q13"/>
  <c r="R14"/>
  <c r="T15"/>
  <c r="Q15"/>
  <c r="R16"/>
  <c r="T17"/>
  <c r="Q17"/>
  <c r="R18"/>
  <c r="T19"/>
  <c r="Q19"/>
  <c r="R20"/>
  <c r="T21"/>
  <c r="Q21"/>
  <c r="T23"/>
  <c r="Q23"/>
  <c r="Q24"/>
  <c r="S24"/>
  <c r="Q25"/>
  <c r="S25"/>
  <c r="Q26"/>
  <c r="S26"/>
  <c r="Q27"/>
  <c r="S27"/>
  <c r="Q28"/>
  <c r="S28"/>
  <c r="Q29"/>
  <c r="S29"/>
  <c r="Q30"/>
  <c r="S30"/>
  <c r="Q31"/>
  <c r="S31"/>
  <c r="Q32"/>
  <c r="S32"/>
  <c r="Q33"/>
  <c r="S33"/>
  <c r="Q34"/>
  <c r="Q36"/>
  <c r="Q37"/>
  <c r="Q38"/>
  <c r="Q39"/>
  <c r="Q40"/>
  <c r="Q41"/>
  <c r="Q42"/>
  <c r="S42" i="15"/>
  <c r="N41" i="8"/>
  <c r="O31" i="15"/>
  <c r="O39"/>
  <c r="O43"/>
  <c r="U28" i="2"/>
  <c r="P43"/>
  <c r="Y43" s="1"/>
  <c r="P39"/>
  <c r="Y39" s="1"/>
  <c r="P35"/>
  <c r="Y35" s="1"/>
  <c r="P31"/>
  <c r="Y31" s="1"/>
  <c r="P27"/>
  <c r="Y27" s="1"/>
  <c r="P23"/>
  <c r="Y23" s="1"/>
  <c r="O37" i="15"/>
  <c r="U40" i="2"/>
  <c r="U24"/>
  <c r="N43" i="8"/>
  <c r="U44" i="2"/>
  <c r="O29" i="15"/>
  <c r="O41"/>
  <c r="U34" i="2"/>
  <c r="P42"/>
  <c r="Y42" s="1"/>
  <c r="T34"/>
  <c r="U22"/>
  <c r="P38"/>
  <c r="Y38" s="1"/>
  <c r="P22"/>
  <c r="Y22" s="1"/>
  <c r="U42"/>
  <c r="T38"/>
  <c r="U32"/>
  <c r="U26"/>
  <c r="P26"/>
  <c r="Y26" s="1"/>
  <c r="O35" i="15"/>
  <c r="T30" i="2"/>
  <c r="P30"/>
  <c r="Y30" s="1"/>
  <c r="N40" i="8"/>
  <c r="N42"/>
  <c r="N44"/>
  <c r="U36" i="2"/>
  <c r="O33" i="15"/>
  <c r="O38"/>
  <c r="O40"/>
  <c r="O42"/>
  <c r="T24" i="2"/>
  <c r="P40"/>
  <c r="Y40" s="1"/>
  <c r="W22"/>
  <c r="X23"/>
  <c r="T43"/>
  <c r="T41"/>
  <c r="T39"/>
  <c r="T37"/>
  <c r="T35"/>
  <c r="T33"/>
  <c r="T31"/>
  <c r="T29"/>
  <c r="T27"/>
  <c r="T25"/>
  <c r="T23"/>
  <c r="P44"/>
  <c r="Y44" s="1"/>
  <c r="P36"/>
  <c r="Y36" s="1"/>
  <c r="P28"/>
  <c r="Y28" s="1"/>
  <c r="T32"/>
  <c r="P41"/>
  <c r="Y41" s="1"/>
  <c r="P37"/>
  <c r="Y37" s="1"/>
  <c r="P33"/>
  <c r="Y33" s="1"/>
  <c r="P29"/>
  <c r="Y29" s="1"/>
  <c r="P25"/>
  <c r="Y25" s="1"/>
  <c r="O30" i="15"/>
  <c r="O32"/>
  <c r="O34"/>
  <c r="O36"/>
  <c r="S13"/>
  <c r="S16"/>
  <c r="S18"/>
  <c r="S20"/>
  <c r="S22"/>
  <c r="S24"/>
  <c r="S26"/>
  <c r="S28"/>
  <c r="S14"/>
  <c r="S15"/>
  <c r="S17"/>
  <c r="S19"/>
  <c r="S21"/>
  <c r="S23"/>
  <c r="S25"/>
  <c r="S27"/>
  <c r="S29"/>
  <c r="S30"/>
  <c r="S31"/>
  <c r="R32"/>
  <c r="R33"/>
  <c r="R34"/>
  <c r="R35"/>
  <c r="R36"/>
  <c r="R37"/>
  <c r="R38"/>
  <c r="R39"/>
  <c r="R40"/>
  <c r="R41"/>
  <c r="R42"/>
  <c r="S43"/>
  <c r="S13" i="14"/>
  <c r="S15"/>
  <c r="S17"/>
  <c r="S19"/>
  <c r="S21"/>
  <c r="S23"/>
  <c r="S25"/>
  <c r="S27"/>
  <c r="S29"/>
  <c r="S31"/>
  <c r="S33"/>
  <c r="S35"/>
  <c r="S37"/>
  <c r="S39"/>
  <c r="S41"/>
  <c r="S43"/>
  <c r="S16"/>
  <c r="S18"/>
  <c r="S20"/>
  <c r="S22"/>
  <c r="S24"/>
  <c r="S26"/>
  <c r="S28"/>
  <c r="S30"/>
  <c r="S32"/>
  <c r="S34"/>
  <c r="S36"/>
  <c r="S38"/>
  <c r="S40"/>
  <c r="S42"/>
  <c r="S44"/>
  <c r="S13" i="11"/>
  <c r="S15"/>
  <c r="S16"/>
  <c r="S18"/>
  <c r="S20"/>
  <c r="S22"/>
  <c r="S24"/>
  <c r="S26"/>
  <c r="S28"/>
  <c r="S30"/>
  <c r="S32"/>
  <c r="S34"/>
  <c r="S36"/>
  <c r="S38"/>
  <c r="S40"/>
  <c r="S42"/>
  <c r="S14"/>
  <c r="S17"/>
  <c r="S19"/>
  <c r="S21"/>
  <c r="S23"/>
  <c r="S25"/>
  <c r="S27"/>
  <c r="S29"/>
  <c r="S31"/>
  <c r="S33"/>
  <c r="S35"/>
  <c r="S37"/>
  <c r="S39"/>
  <c r="S41"/>
  <c r="S43"/>
  <c r="S13" i="10"/>
  <c r="S15"/>
  <c r="S17"/>
  <c r="S19"/>
  <c r="S21"/>
  <c r="S23"/>
  <c r="S25"/>
  <c r="S27"/>
  <c r="S29"/>
  <c r="S31"/>
  <c r="S33"/>
  <c r="S35"/>
  <c r="S37"/>
  <c r="S39"/>
  <c r="S41"/>
  <c r="S14"/>
  <c r="S16"/>
  <c r="S18"/>
  <c r="S20"/>
  <c r="S22"/>
  <c r="S24"/>
  <c r="S26"/>
  <c r="S28"/>
  <c r="S30"/>
  <c r="S32"/>
  <c r="S34"/>
  <c r="S36"/>
  <c r="S38"/>
  <c r="S40"/>
  <c r="S42"/>
  <c r="P13" i="15"/>
  <c r="R13"/>
  <c r="P14"/>
  <c r="R14"/>
  <c r="P15"/>
  <c r="R15"/>
  <c r="T16"/>
  <c r="P16"/>
  <c r="R16"/>
  <c r="T17"/>
  <c r="P17"/>
  <c r="R17"/>
  <c r="T18"/>
  <c r="P18"/>
  <c r="R18"/>
  <c r="T19"/>
  <c r="P19"/>
  <c r="R19"/>
  <c r="T20"/>
  <c r="P20"/>
  <c r="R20"/>
  <c r="T21"/>
  <c r="P21"/>
  <c r="R21"/>
  <c r="T22"/>
  <c r="P22"/>
  <c r="R22"/>
  <c r="T23"/>
  <c r="P23"/>
  <c r="R23"/>
  <c r="T24"/>
  <c r="P24"/>
  <c r="R24"/>
  <c r="T25"/>
  <c r="P25"/>
  <c r="R25"/>
  <c r="T26"/>
  <c r="P26"/>
  <c r="R26"/>
  <c r="T27"/>
  <c r="P27"/>
  <c r="R27"/>
  <c r="T28"/>
  <c r="P28"/>
  <c r="R28"/>
  <c r="T29"/>
  <c r="R29"/>
  <c r="T30"/>
  <c r="R30"/>
  <c r="T31"/>
  <c r="R31"/>
  <c r="T32"/>
  <c r="T33"/>
  <c r="T34"/>
  <c r="T35"/>
  <c r="T36"/>
  <c r="T37"/>
  <c r="T38"/>
  <c r="T39"/>
  <c r="T40"/>
  <c r="T41"/>
  <c r="T42"/>
  <c r="T43"/>
  <c r="R43"/>
  <c r="Q13"/>
  <c r="Q14"/>
  <c r="Q15"/>
  <c r="Q16"/>
  <c r="L16" s="1"/>
  <c r="Q17"/>
  <c r="Q18"/>
  <c r="Q19"/>
  <c r="Q20"/>
  <c r="Q21"/>
  <c r="Q22"/>
  <c r="Q23"/>
  <c r="Q24"/>
  <c r="Q25"/>
  <c r="Q26"/>
  <c r="Q27"/>
  <c r="Q28"/>
  <c r="Q29"/>
  <c r="Q30"/>
  <c r="Q31"/>
  <c r="Q32"/>
  <c r="S32"/>
  <c r="Q33"/>
  <c r="S33"/>
  <c r="Q34"/>
  <c r="S34"/>
  <c r="Q35"/>
  <c r="S35"/>
  <c r="Q36"/>
  <c r="S36"/>
  <c r="Q37"/>
  <c r="S37"/>
  <c r="Q38"/>
  <c r="S38"/>
  <c r="Q39"/>
  <c r="S39"/>
  <c r="Q40"/>
  <c r="S40"/>
  <c r="Q41"/>
  <c r="S41"/>
  <c r="Q42"/>
  <c r="P13" i="14"/>
  <c r="R13"/>
  <c r="P15"/>
  <c r="R15"/>
  <c r="T16"/>
  <c r="P16"/>
  <c r="R16"/>
  <c r="T17"/>
  <c r="P17"/>
  <c r="R17"/>
  <c r="T18"/>
  <c r="P18"/>
  <c r="R18"/>
  <c r="T19"/>
  <c r="P19"/>
  <c r="R19"/>
  <c r="T20"/>
  <c r="P20"/>
  <c r="R20"/>
  <c r="T21"/>
  <c r="P21"/>
  <c r="R21"/>
  <c r="T22"/>
  <c r="P22"/>
  <c r="R22"/>
  <c r="T23"/>
  <c r="P23"/>
  <c r="R23"/>
  <c r="T24"/>
  <c r="P24"/>
  <c r="R24"/>
  <c r="T25"/>
  <c r="P25"/>
  <c r="R25"/>
  <c r="T26"/>
  <c r="P26"/>
  <c r="R26"/>
  <c r="T27"/>
  <c r="P27"/>
  <c r="R27"/>
  <c r="T28"/>
  <c r="P28"/>
  <c r="R28"/>
  <c r="T29"/>
  <c r="P29"/>
  <c r="R29"/>
  <c r="T30"/>
  <c r="P30"/>
  <c r="R30"/>
  <c r="T31"/>
  <c r="P31"/>
  <c r="R31"/>
  <c r="T32"/>
  <c r="P32"/>
  <c r="R32"/>
  <c r="T33"/>
  <c r="P33"/>
  <c r="R33"/>
  <c r="T34"/>
  <c r="P34"/>
  <c r="R34"/>
  <c r="T35"/>
  <c r="P35"/>
  <c r="R35"/>
  <c r="T36"/>
  <c r="P36"/>
  <c r="R36"/>
  <c r="T37"/>
  <c r="P37"/>
  <c r="R37"/>
  <c r="T38"/>
  <c r="P38"/>
  <c r="R38"/>
  <c r="T39"/>
  <c r="P39"/>
  <c r="R39"/>
  <c r="T40"/>
  <c r="P40"/>
  <c r="R40"/>
  <c r="T41"/>
  <c r="P41"/>
  <c r="R41"/>
  <c r="T42"/>
  <c r="P42"/>
  <c r="R42"/>
  <c r="T43"/>
  <c r="P43"/>
  <c r="R43"/>
  <c r="T44"/>
  <c r="P44"/>
  <c r="R44"/>
  <c r="Q13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P13" i="11"/>
  <c r="R13"/>
  <c r="P14"/>
  <c r="R14"/>
  <c r="T15"/>
  <c r="P15"/>
  <c r="R15"/>
  <c r="P16"/>
  <c r="R16"/>
  <c r="P17"/>
  <c r="R17"/>
  <c r="L19" s="1"/>
  <c r="T18"/>
  <c r="P18"/>
  <c r="R18"/>
  <c r="T19"/>
  <c r="P19"/>
  <c r="R19"/>
  <c r="T20"/>
  <c r="P20"/>
  <c r="R20"/>
  <c r="T21"/>
  <c r="P21"/>
  <c r="R21"/>
  <c r="T22"/>
  <c r="P22"/>
  <c r="R22"/>
  <c r="T23"/>
  <c r="P23"/>
  <c r="R23"/>
  <c r="T24"/>
  <c r="P24"/>
  <c r="R24"/>
  <c r="T25"/>
  <c r="P25"/>
  <c r="R25"/>
  <c r="T26"/>
  <c r="P26"/>
  <c r="R26"/>
  <c r="T27"/>
  <c r="P27"/>
  <c r="R27"/>
  <c r="T28"/>
  <c r="P28"/>
  <c r="R28"/>
  <c r="T29"/>
  <c r="P29"/>
  <c r="R29"/>
  <c r="T30"/>
  <c r="P30"/>
  <c r="R30"/>
  <c r="T31"/>
  <c r="P31"/>
  <c r="R31"/>
  <c r="T32"/>
  <c r="P32"/>
  <c r="R32"/>
  <c r="T33"/>
  <c r="P33"/>
  <c r="R33"/>
  <c r="T34"/>
  <c r="P34"/>
  <c r="R34"/>
  <c r="T35"/>
  <c r="P35"/>
  <c r="R35"/>
  <c r="T36"/>
  <c r="P36"/>
  <c r="R36"/>
  <c r="T37"/>
  <c r="P37"/>
  <c r="R37"/>
  <c r="T38"/>
  <c r="P38"/>
  <c r="R38"/>
  <c r="T39"/>
  <c r="P39"/>
  <c r="R39"/>
  <c r="T40"/>
  <c r="P40"/>
  <c r="R40"/>
  <c r="T41"/>
  <c r="P41"/>
  <c r="R41"/>
  <c r="T42"/>
  <c r="P42"/>
  <c r="R42"/>
  <c r="T43"/>
  <c r="P43"/>
  <c r="R43"/>
  <c r="Q13"/>
  <c r="Q14"/>
  <c r="Q15"/>
  <c r="Q16"/>
  <c r="Q17"/>
  <c r="Q18"/>
  <c r="L17" s="1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P13" i="10"/>
  <c r="R13"/>
  <c r="P14"/>
  <c r="R14"/>
  <c r="P15"/>
  <c r="R15"/>
  <c r="P16"/>
  <c r="R16"/>
  <c r="P17"/>
  <c r="R17"/>
  <c r="P18"/>
  <c r="R18"/>
  <c r="P19"/>
  <c r="R19"/>
  <c r="T20"/>
  <c r="P20"/>
  <c r="R20"/>
  <c r="T21"/>
  <c r="P21"/>
  <c r="R21"/>
  <c r="T22"/>
  <c r="P22"/>
  <c r="R22"/>
  <c r="T23"/>
  <c r="P23"/>
  <c r="R23"/>
  <c r="T24"/>
  <c r="P24"/>
  <c r="R24"/>
  <c r="T25"/>
  <c r="P25"/>
  <c r="R25"/>
  <c r="T26"/>
  <c r="P26"/>
  <c r="R26"/>
  <c r="T27"/>
  <c r="P27"/>
  <c r="R27"/>
  <c r="T28"/>
  <c r="P28"/>
  <c r="R28"/>
  <c r="T29"/>
  <c r="P29"/>
  <c r="R29"/>
  <c r="T30"/>
  <c r="P30"/>
  <c r="R30"/>
  <c r="T31"/>
  <c r="P31"/>
  <c r="R31"/>
  <c r="T32"/>
  <c r="P32"/>
  <c r="R32"/>
  <c r="T33"/>
  <c r="P33"/>
  <c r="R33"/>
  <c r="T34"/>
  <c r="P34"/>
  <c r="R34"/>
  <c r="T35"/>
  <c r="P35"/>
  <c r="R35"/>
  <c r="T36"/>
  <c r="P36"/>
  <c r="R36"/>
  <c r="T37"/>
  <c r="P37"/>
  <c r="R37"/>
  <c r="T38"/>
  <c r="P38"/>
  <c r="R38"/>
  <c r="T39"/>
  <c r="P39"/>
  <c r="R39"/>
  <c r="T40"/>
  <c r="P40"/>
  <c r="R40"/>
  <c r="T41"/>
  <c r="P41"/>
  <c r="R41"/>
  <c r="T42"/>
  <c r="P42"/>
  <c r="R42"/>
  <c r="Q13"/>
  <c r="Q14"/>
  <c r="Q15"/>
  <c r="Q16"/>
  <c r="Q17"/>
  <c r="L20" s="1"/>
  <c r="Q18"/>
  <c r="L14" s="1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R15" i="8"/>
  <c r="R17"/>
  <c r="R19"/>
  <c r="R21"/>
  <c r="R23"/>
  <c r="R25"/>
  <c r="R27"/>
  <c r="R29"/>
  <c r="R31"/>
  <c r="R33"/>
  <c r="R35"/>
  <c r="R37"/>
  <c r="R39"/>
  <c r="R13"/>
  <c r="R16"/>
  <c r="R18"/>
  <c r="R20"/>
  <c r="R22"/>
  <c r="R24"/>
  <c r="R26"/>
  <c r="R28"/>
  <c r="R30"/>
  <c r="R32"/>
  <c r="R34"/>
  <c r="R36"/>
  <c r="R38"/>
  <c r="R40"/>
  <c r="Q41"/>
  <c r="Q42"/>
  <c r="Q43"/>
  <c r="R44"/>
  <c r="O13"/>
  <c r="Q13"/>
  <c r="O15"/>
  <c r="Q15"/>
  <c r="S16"/>
  <c r="O16"/>
  <c r="Q16"/>
  <c r="S17"/>
  <c r="O17"/>
  <c r="Q17"/>
  <c r="S18"/>
  <c r="O18"/>
  <c r="Q18"/>
  <c r="S19"/>
  <c r="O19"/>
  <c r="Q19"/>
  <c r="S20"/>
  <c r="O20"/>
  <c r="Q20"/>
  <c r="S21"/>
  <c r="O21"/>
  <c r="Q21"/>
  <c r="S22"/>
  <c r="O22"/>
  <c r="Q22"/>
  <c r="S23"/>
  <c r="O23"/>
  <c r="Q23"/>
  <c r="S24"/>
  <c r="O24"/>
  <c r="Q24"/>
  <c r="S25"/>
  <c r="O25"/>
  <c r="Q25"/>
  <c r="S26"/>
  <c r="O26"/>
  <c r="Q26"/>
  <c r="S27"/>
  <c r="O27"/>
  <c r="Q27"/>
  <c r="S28"/>
  <c r="O28"/>
  <c r="Q28"/>
  <c r="S29"/>
  <c r="O29"/>
  <c r="Q29"/>
  <c r="S30"/>
  <c r="O30"/>
  <c r="Q30"/>
  <c r="S31"/>
  <c r="O31"/>
  <c r="Q31"/>
  <c r="S32"/>
  <c r="O32"/>
  <c r="Q32"/>
  <c r="S33"/>
  <c r="O33"/>
  <c r="Q33"/>
  <c r="S34"/>
  <c r="O34"/>
  <c r="Q34"/>
  <c r="S35"/>
  <c r="O35"/>
  <c r="Q35"/>
  <c r="S36"/>
  <c r="O36"/>
  <c r="Q36"/>
  <c r="S37"/>
  <c r="O37"/>
  <c r="Q37"/>
  <c r="S38"/>
  <c r="O38"/>
  <c r="Q38"/>
  <c r="S39"/>
  <c r="O39"/>
  <c r="Q39"/>
  <c r="S40"/>
  <c r="Q40"/>
  <c r="S41"/>
  <c r="S42"/>
  <c r="S43"/>
  <c r="S44"/>
  <c r="Q44"/>
  <c r="P13"/>
  <c r="P15"/>
  <c r="K14" s="1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R41"/>
  <c r="P42"/>
  <c r="R42"/>
  <c r="P44"/>
  <c r="R9" i="7"/>
  <c r="R11"/>
  <c r="R13"/>
  <c r="R16"/>
  <c r="R18"/>
  <c r="R20"/>
  <c r="R22"/>
  <c r="R24"/>
  <c r="R26"/>
  <c r="R28"/>
  <c r="R30"/>
  <c r="R32"/>
  <c r="R34"/>
  <c r="R36"/>
  <c r="R38"/>
  <c r="R10"/>
  <c r="R12"/>
  <c r="R14"/>
  <c r="R15"/>
  <c r="R17"/>
  <c r="R19"/>
  <c r="R21"/>
  <c r="R23"/>
  <c r="R25"/>
  <c r="R27"/>
  <c r="R29"/>
  <c r="R31"/>
  <c r="R33"/>
  <c r="R35"/>
  <c r="R37"/>
  <c r="O9"/>
  <c r="Q9"/>
  <c r="O10"/>
  <c r="Q10"/>
  <c r="O11"/>
  <c r="Q11"/>
  <c r="O12"/>
  <c r="Q12"/>
  <c r="O13"/>
  <c r="Q13"/>
  <c r="S14"/>
  <c r="O14"/>
  <c r="Q14"/>
  <c r="S15"/>
  <c r="O15"/>
  <c r="Q15"/>
  <c r="S16"/>
  <c r="O16"/>
  <c r="Q16"/>
  <c r="S17"/>
  <c r="O17"/>
  <c r="Q17"/>
  <c r="S18"/>
  <c r="O18"/>
  <c r="Q18"/>
  <c r="S19"/>
  <c r="O19"/>
  <c r="Q19"/>
  <c r="S20"/>
  <c r="O20"/>
  <c r="Q20"/>
  <c r="S21"/>
  <c r="O21"/>
  <c r="Q21"/>
  <c r="S22"/>
  <c r="O22"/>
  <c r="Q22"/>
  <c r="S23"/>
  <c r="O23"/>
  <c r="Q23"/>
  <c r="S24"/>
  <c r="O24"/>
  <c r="Q24"/>
  <c r="S25"/>
  <c r="O25"/>
  <c r="Q25"/>
  <c r="S26"/>
  <c r="O26"/>
  <c r="Q26"/>
  <c r="S27"/>
  <c r="O27"/>
  <c r="Q27"/>
  <c r="S28"/>
  <c r="O28"/>
  <c r="Q28"/>
  <c r="S29"/>
  <c r="O29"/>
  <c r="Q29"/>
  <c r="S30"/>
  <c r="O30"/>
  <c r="Q30"/>
  <c r="S31"/>
  <c r="O31"/>
  <c r="Q31"/>
  <c r="S32"/>
  <c r="O32"/>
  <c r="Q32"/>
  <c r="S33"/>
  <c r="O33"/>
  <c r="Q33"/>
  <c r="S34"/>
  <c r="O34"/>
  <c r="Q34"/>
  <c r="S35"/>
  <c r="O35"/>
  <c r="Q35"/>
  <c r="S36"/>
  <c r="O36"/>
  <c r="Q36"/>
  <c r="S37"/>
  <c r="O37"/>
  <c r="Q37"/>
  <c r="S38"/>
  <c r="O38"/>
  <c r="Q3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R9" i="6"/>
  <c r="R13"/>
  <c r="R15"/>
  <c r="R17"/>
  <c r="R19"/>
  <c r="R21"/>
  <c r="R23"/>
  <c r="R25"/>
  <c r="R27"/>
  <c r="R29"/>
  <c r="R31"/>
  <c r="R33"/>
  <c r="R35"/>
  <c r="R37"/>
  <c r="R10"/>
  <c r="R11"/>
  <c r="R12"/>
  <c r="R14"/>
  <c r="R16"/>
  <c r="R18"/>
  <c r="R20"/>
  <c r="R22"/>
  <c r="R24"/>
  <c r="R26"/>
  <c r="R28"/>
  <c r="R30"/>
  <c r="R32"/>
  <c r="R34"/>
  <c r="R36"/>
  <c r="O9"/>
  <c r="Q9"/>
  <c r="O10"/>
  <c r="Q10"/>
  <c r="O11"/>
  <c r="Q11"/>
  <c r="O12"/>
  <c r="Q12"/>
  <c r="S13"/>
  <c r="O13"/>
  <c r="Q13"/>
  <c r="O14"/>
  <c r="Q14"/>
  <c r="S15"/>
  <c r="O15"/>
  <c r="Q15"/>
  <c r="S16"/>
  <c r="O16"/>
  <c r="Q16"/>
  <c r="S17"/>
  <c r="O17"/>
  <c r="Q17"/>
  <c r="S18"/>
  <c r="O18"/>
  <c r="Q18"/>
  <c r="S19"/>
  <c r="O19"/>
  <c r="Q19"/>
  <c r="S20"/>
  <c r="O20"/>
  <c r="Q20"/>
  <c r="S21"/>
  <c r="O21"/>
  <c r="Q21"/>
  <c r="S22"/>
  <c r="O22"/>
  <c r="Q22"/>
  <c r="S23"/>
  <c r="O23"/>
  <c r="Q23"/>
  <c r="S24"/>
  <c r="O24"/>
  <c r="Q24"/>
  <c r="S25"/>
  <c r="O25"/>
  <c r="Q25"/>
  <c r="S26"/>
  <c r="O26"/>
  <c r="Q26"/>
  <c r="S27"/>
  <c r="O27"/>
  <c r="Q27"/>
  <c r="S28"/>
  <c r="O28"/>
  <c r="Q28"/>
  <c r="S29"/>
  <c r="O29"/>
  <c r="Q29"/>
  <c r="S30"/>
  <c r="O30"/>
  <c r="Q30"/>
  <c r="S31"/>
  <c r="O31"/>
  <c r="Q31"/>
  <c r="S32"/>
  <c r="O32"/>
  <c r="Q32"/>
  <c r="S33"/>
  <c r="O33"/>
  <c r="Q33"/>
  <c r="S34"/>
  <c r="O34"/>
  <c r="Q34"/>
  <c r="S35"/>
  <c r="O35"/>
  <c r="Q35"/>
  <c r="S36"/>
  <c r="O36"/>
  <c r="Q36"/>
  <c r="S37"/>
  <c r="O37"/>
  <c r="Q37"/>
  <c r="P9"/>
  <c r="P10"/>
  <c r="P11"/>
  <c r="P12"/>
  <c r="K12" s="1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V18" i="2"/>
  <c r="V16"/>
  <c r="V44"/>
  <c r="V42"/>
  <c r="V40"/>
  <c r="V38"/>
  <c r="V36"/>
  <c r="V34"/>
  <c r="V32"/>
  <c r="V30"/>
  <c r="V28"/>
  <c r="V26"/>
  <c r="V24"/>
  <c r="V22"/>
  <c r="V19"/>
  <c r="V17"/>
  <c r="V15"/>
  <c r="V43"/>
  <c r="V41"/>
  <c r="V39"/>
  <c r="V37"/>
  <c r="V35"/>
  <c r="V33"/>
  <c r="V31"/>
  <c r="V29"/>
  <c r="V27"/>
  <c r="V25"/>
  <c r="V23"/>
  <c r="V13"/>
  <c r="W14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X44"/>
  <c r="X42"/>
  <c r="X40"/>
  <c r="X38"/>
  <c r="X36"/>
  <c r="X34"/>
  <c r="X32"/>
  <c r="X30"/>
  <c r="X28"/>
  <c r="X26"/>
  <c r="X24"/>
  <c r="X22"/>
  <c r="X43"/>
  <c r="X41"/>
  <c r="X39"/>
  <c r="X37"/>
  <c r="X35"/>
  <c r="X33"/>
  <c r="X31"/>
  <c r="X29"/>
  <c r="X27"/>
  <c r="X25"/>
  <c r="X14"/>
  <c r="W13"/>
  <c r="W20"/>
  <c r="X13"/>
  <c r="X20"/>
  <c r="U21"/>
  <c r="P21"/>
  <c r="Y21" s="1"/>
  <c r="W21"/>
  <c r="X21"/>
  <c r="V21"/>
  <c r="T20"/>
  <c r="U20"/>
  <c r="U19"/>
  <c r="U18"/>
  <c r="U17"/>
  <c r="U16"/>
  <c r="P18"/>
  <c r="Y18" s="1"/>
  <c r="X19"/>
  <c r="W18"/>
  <c r="O18" s="1"/>
  <c r="X17"/>
  <c r="W16"/>
  <c r="O16" s="1"/>
  <c r="T16"/>
  <c r="P19"/>
  <c r="Y19" s="1"/>
  <c r="P17"/>
  <c r="Y17" s="1"/>
  <c r="W19"/>
  <c r="O19" s="1"/>
  <c r="X18"/>
  <c r="W17"/>
  <c r="O17" s="1"/>
  <c r="X16"/>
  <c r="W15"/>
  <c r="O15" s="1"/>
  <c r="X15"/>
  <c r="U15"/>
  <c r="P15"/>
  <c r="Y15" s="1"/>
  <c r="T14"/>
  <c r="P14"/>
  <c r="Y14" s="1"/>
  <c r="T13"/>
  <c r="P13"/>
  <c r="Y13" s="1"/>
  <c r="O13"/>
  <c r="A24" i="28" l="1"/>
  <c r="A22"/>
  <c r="A20"/>
  <c r="A18"/>
  <c r="A43"/>
  <c r="A41"/>
  <c r="A39"/>
  <c r="A37"/>
  <c r="A35"/>
  <c r="A33"/>
  <c r="A31"/>
  <c r="A29"/>
  <c r="A27"/>
  <c r="A25"/>
  <c r="A23"/>
  <c r="A21"/>
  <c r="A19"/>
  <c r="A44"/>
  <c r="A42"/>
  <c r="A40"/>
  <c r="A38"/>
  <c r="A36"/>
  <c r="A34"/>
  <c r="A32"/>
  <c r="A30"/>
  <c r="A28"/>
  <c r="L14" i="15"/>
  <c r="A41" i="25"/>
  <c r="A40"/>
  <c r="A39"/>
  <c r="A38"/>
  <c r="A37"/>
  <c r="A36"/>
  <c r="A35"/>
  <c r="A34"/>
  <c r="A33"/>
  <c r="A32"/>
  <c r="A31"/>
  <c r="A30"/>
  <c r="A29"/>
  <c r="A28"/>
  <c r="A27"/>
  <c r="A26"/>
  <c r="A24"/>
  <c r="A23"/>
  <c r="A42"/>
  <c r="A25"/>
  <c r="A22"/>
  <c r="T15" i="10"/>
  <c r="S13" i="22"/>
  <c r="A26" s="1"/>
  <c r="S11" i="6"/>
  <c r="L13" i="15"/>
  <c r="T16" i="10"/>
  <c r="T13" i="21"/>
  <c r="A42" s="1"/>
  <c r="T15" i="23"/>
  <c r="L15" i="15"/>
  <c r="T15"/>
  <c r="T16" i="23"/>
  <c r="T14"/>
  <c r="A17" s="1"/>
  <c r="T14" i="21"/>
  <c r="T16"/>
  <c r="L13" i="14"/>
  <c r="A19" i="20"/>
  <c r="A40" i="23"/>
  <c r="A32"/>
  <c r="A24"/>
  <c r="A35"/>
  <c r="A27"/>
  <c r="A18"/>
  <c r="A24" i="22"/>
  <c r="A16"/>
  <c r="A39"/>
  <c r="A35"/>
  <c r="A31"/>
  <c r="A27"/>
  <c r="A23"/>
  <c r="A19"/>
  <c r="A22"/>
  <c r="A40"/>
  <c r="A36"/>
  <c r="A32"/>
  <c r="A28"/>
  <c r="S13" i="8"/>
  <c r="A23" i="21"/>
  <c r="A40"/>
  <c r="A36"/>
  <c r="A32"/>
  <c r="A28"/>
  <c r="A24"/>
  <c r="A18"/>
  <c r="A21"/>
  <c r="A17"/>
  <c r="A39"/>
  <c r="A35"/>
  <c r="A31"/>
  <c r="A27"/>
  <c r="A20"/>
  <c r="A23" i="20"/>
  <c r="A21"/>
  <c r="A17"/>
  <c r="A41"/>
  <c r="A39"/>
  <c r="A37"/>
  <c r="A36"/>
  <c r="A35"/>
  <c r="A33"/>
  <c r="A31"/>
  <c r="A29"/>
  <c r="A27"/>
  <c r="A25"/>
  <c r="A42"/>
  <c r="A40"/>
  <c r="A38"/>
  <c r="A34"/>
  <c r="A32"/>
  <c r="A30"/>
  <c r="A28"/>
  <c r="A26"/>
  <c r="A24"/>
  <c r="A22"/>
  <c r="A20"/>
  <c r="A18"/>
  <c r="A16"/>
  <c r="L15" i="14"/>
  <c r="T15"/>
  <c r="L13" i="11"/>
  <c r="L14"/>
  <c r="T16"/>
  <c r="S10" i="6"/>
  <c r="S14"/>
  <c r="S12"/>
  <c r="S9"/>
  <c r="T14" i="15"/>
  <c r="T13"/>
  <c r="T13" i="14"/>
  <c r="A44" s="1"/>
  <c r="S12" i="7"/>
  <c r="L18" i="11"/>
  <c r="T17"/>
  <c r="L16"/>
  <c r="L15"/>
  <c r="T13"/>
  <c r="T14"/>
  <c r="A37" s="1"/>
  <c r="L18" i="10"/>
  <c r="T18"/>
  <c r="T14"/>
  <c r="L19"/>
  <c r="L15"/>
  <c r="T19"/>
  <c r="T17"/>
  <c r="T13"/>
  <c r="S15" i="8"/>
  <c r="S10" i="7"/>
  <c r="S13"/>
  <c r="S11"/>
  <c r="S9"/>
  <c r="A43" i="2"/>
  <c r="A29" i="14"/>
  <c r="A40"/>
  <c r="A32"/>
  <c r="A24"/>
  <c r="A26" i="8"/>
  <c r="A30" i="6"/>
  <c r="A29"/>
  <c r="A20" i="2"/>
  <c r="Q20" s="1"/>
  <c r="A28"/>
  <c r="A36"/>
  <c r="Q36" s="1"/>
  <c r="A44"/>
  <c r="A41"/>
  <c r="A16"/>
  <c r="A24"/>
  <c r="Q24" s="1"/>
  <c r="A32"/>
  <c r="A40"/>
  <c r="Q40" s="1"/>
  <c r="A27"/>
  <c r="Q27" s="1"/>
  <c r="A25"/>
  <c r="Q25" s="1"/>
  <c r="O14"/>
  <c r="A23"/>
  <c r="A39"/>
  <c r="A21"/>
  <c r="Q21" s="1"/>
  <c r="A37"/>
  <c r="Q37" s="1"/>
  <c r="A15"/>
  <c r="Q15" s="1"/>
  <c r="A31"/>
  <c r="Q31" s="1"/>
  <c r="A14"/>
  <c r="Q14" s="1"/>
  <c r="A29"/>
  <c r="Q29" s="1"/>
  <c r="A18"/>
  <c r="Q18" s="1"/>
  <c r="A22"/>
  <c r="Q22" s="1"/>
  <c r="A26"/>
  <c r="Q26" s="1"/>
  <c r="A30"/>
  <c r="A34"/>
  <c r="Q34" s="1"/>
  <c r="A38"/>
  <c r="A42"/>
  <c r="Q42" s="1"/>
  <c r="A13"/>
  <c r="Q13" s="1"/>
  <c r="A35"/>
  <c r="Q35" s="1"/>
  <c r="A17"/>
  <c r="Q17" s="1"/>
  <c r="A33"/>
  <c r="Q33" s="1"/>
  <c r="A19"/>
  <c r="Q19" s="1"/>
  <c r="Q23"/>
  <c r="Q39"/>
  <c r="Q41"/>
  <c r="Q43"/>
  <c r="Q16"/>
  <c r="Q28"/>
  <c r="Q30"/>
  <c r="Q32"/>
  <c r="Q38"/>
  <c r="Q44"/>
  <c r="A25" i="21" l="1"/>
  <c r="A29"/>
  <c r="A33"/>
  <c r="A37"/>
  <c r="A41"/>
  <c r="A19"/>
  <c r="A22"/>
  <c r="A26"/>
  <c r="A30"/>
  <c r="A34"/>
  <c r="A38"/>
  <c r="A22" i="11"/>
  <c r="A36" i="15"/>
  <c r="A43"/>
  <c r="A23"/>
  <c r="A39"/>
  <c r="A24"/>
  <c r="A29" i="8"/>
  <c r="A37"/>
  <c r="A13" i="7"/>
  <c r="A30" i="22"/>
  <c r="A34"/>
  <c r="A38"/>
  <c r="A42"/>
  <c r="A18"/>
  <c r="A17"/>
  <c r="A21"/>
  <c r="A25"/>
  <c r="A29"/>
  <c r="A33"/>
  <c r="A37"/>
  <c r="A41"/>
  <c r="A20"/>
  <c r="A41" i="8"/>
  <c r="A21" i="11"/>
  <c r="A20" i="14"/>
  <c r="A28"/>
  <c r="A36"/>
  <c r="A30" i="15"/>
  <c r="A35"/>
  <c r="A31" i="7"/>
  <c r="A38" i="11"/>
  <c r="A19" i="15"/>
  <c r="A27"/>
  <c r="A32"/>
  <c r="A40"/>
  <c r="A20"/>
  <c r="A28"/>
  <c r="A29" i="11"/>
  <c r="A30"/>
  <c r="A21" i="14"/>
  <c r="A37"/>
  <c r="A26" i="7"/>
  <c r="A22" i="6"/>
  <c r="A21"/>
  <c r="A37"/>
  <c r="A19" i="23"/>
  <c r="A22"/>
  <c r="A31"/>
  <c r="A39"/>
  <c r="A28"/>
  <c r="A36"/>
  <c r="A42"/>
  <c r="A23"/>
  <c r="A36" i="7"/>
  <c r="A20" i="23"/>
  <c r="A25"/>
  <c r="A29"/>
  <c r="A33"/>
  <c r="A37"/>
  <c r="A26"/>
  <c r="A30"/>
  <c r="A34"/>
  <c r="A38"/>
  <c r="A41"/>
  <c r="A21"/>
  <c r="A18" i="8"/>
  <c r="A34"/>
  <c r="A21"/>
  <c r="A18" i="7"/>
  <c r="A34"/>
  <c r="A23"/>
  <c r="A38"/>
  <c r="A42" i="11"/>
  <c r="A19"/>
  <c r="A25"/>
  <c r="A33"/>
  <c r="A41"/>
  <c r="A17"/>
  <c r="A26"/>
  <c r="A34"/>
  <c r="A43"/>
  <c r="A38" i="10"/>
  <c r="A22"/>
  <c r="A35"/>
  <c r="A30"/>
  <c r="A42" i="8"/>
  <c r="A22" i="7"/>
  <c r="A30"/>
  <c r="A19"/>
  <c r="A27"/>
  <c r="A35"/>
  <c r="A17" i="14"/>
  <c r="A25"/>
  <c r="A33"/>
  <c r="A41"/>
  <c r="A43"/>
  <c r="A27" i="10"/>
  <c r="A22" i="8"/>
  <c r="A30"/>
  <c r="A38"/>
  <c r="A17"/>
  <c r="A25"/>
  <c r="A33"/>
  <c r="A43"/>
  <c r="A42" i="15"/>
  <c r="A18" i="14"/>
  <c r="A22"/>
  <c r="A26"/>
  <c r="A30"/>
  <c r="A34"/>
  <c r="A38"/>
  <c r="A42"/>
  <c r="A19"/>
  <c r="A23"/>
  <c r="A27"/>
  <c r="A31"/>
  <c r="A35"/>
  <c r="A39"/>
  <c r="A18" i="11"/>
  <c r="A23"/>
  <c r="A27"/>
  <c r="A31"/>
  <c r="A35"/>
  <c r="A39"/>
  <c r="A20"/>
  <c r="A24"/>
  <c r="A28"/>
  <c r="A32"/>
  <c r="A36"/>
  <c r="A40"/>
  <c r="A42" i="10"/>
  <c r="A15" i="7"/>
  <c r="A20"/>
  <c r="A24"/>
  <c r="A28"/>
  <c r="A32"/>
  <c r="A14"/>
  <c r="A16"/>
  <c r="A17"/>
  <c r="A21"/>
  <c r="A25"/>
  <c r="A29"/>
  <c r="A33"/>
  <c r="A37"/>
  <c r="A36" i="6"/>
  <c r="A17"/>
  <c r="A25"/>
  <c r="A33"/>
  <c r="A18"/>
  <c r="A26"/>
  <c r="A34"/>
  <c r="A13"/>
  <c r="A15"/>
  <c r="A19"/>
  <c r="A23"/>
  <c r="A27"/>
  <c r="A31"/>
  <c r="A35"/>
  <c r="A14"/>
  <c r="A16"/>
  <c r="A20"/>
  <c r="A24"/>
  <c r="A28"/>
  <c r="A32"/>
  <c r="A16" i="8"/>
  <c r="A20"/>
  <c r="A24"/>
  <c r="A28"/>
  <c r="A32"/>
  <c r="A36"/>
  <c r="A40"/>
  <c r="A19"/>
  <c r="A23"/>
  <c r="A27"/>
  <c r="A31"/>
  <c r="A35"/>
  <c r="A39"/>
  <c r="A44"/>
  <c r="A17" i="15"/>
  <c r="A21"/>
  <c r="A25"/>
  <c r="A29"/>
  <c r="A31"/>
  <c r="A34"/>
  <c r="A38"/>
  <c r="A18"/>
  <c r="A22"/>
  <c r="A26"/>
  <c r="A33"/>
  <c r="A37"/>
  <c r="A41"/>
  <c r="A23" i="10"/>
  <c r="A31"/>
  <c r="A39"/>
  <c r="A26"/>
  <c r="A34"/>
  <c r="A40"/>
  <c r="A25"/>
  <c r="A29"/>
  <c r="A33"/>
  <c r="A37"/>
  <c r="A41"/>
  <c r="A24"/>
  <c r="A28"/>
  <c r="A32"/>
  <c r="A36"/>
</calcChain>
</file>

<file path=xl/sharedStrings.xml><?xml version="1.0" encoding="utf-8"?>
<sst xmlns="http://schemas.openxmlformats.org/spreadsheetml/2006/main" count="692" uniqueCount="197">
  <si>
    <t>вид документа</t>
  </si>
  <si>
    <t>кто проводит</t>
  </si>
  <si>
    <t>название</t>
  </si>
  <si>
    <t>дата</t>
  </si>
  <si>
    <t>место проведения</t>
  </si>
  <si>
    <t>ПРОТОКОЛ</t>
  </si>
  <si>
    <t>Федерация гиревого спорта Волгоградской области</t>
  </si>
  <si>
    <t>команда</t>
  </si>
  <si>
    <t>гири</t>
  </si>
  <si>
    <t>вес</t>
  </si>
  <si>
    <t>коофициент</t>
  </si>
  <si>
    <t>разряды</t>
  </si>
  <si>
    <t>до 53 кг</t>
  </si>
  <si>
    <t>-</t>
  </si>
  <si>
    <t>до 58 кг</t>
  </si>
  <si>
    <t>до 63 кг</t>
  </si>
  <si>
    <t>до 68 кг</t>
  </si>
  <si>
    <t>до 73 кг</t>
  </si>
  <si>
    <t>свыше 73 кг</t>
  </si>
  <si>
    <t>до 48 кг</t>
  </si>
  <si>
    <t>гири 24кг</t>
  </si>
  <si>
    <t>гири 16кг</t>
  </si>
  <si>
    <t>МСМК</t>
  </si>
  <si>
    <t>МС</t>
  </si>
  <si>
    <t>КМС</t>
  </si>
  <si>
    <t>1взр</t>
  </si>
  <si>
    <t>2взр</t>
  </si>
  <si>
    <t>3взр</t>
  </si>
  <si>
    <t>1юн</t>
  </si>
  <si>
    <t>2юн</t>
  </si>
  <si>
    <t>3юн</t>
  </si>
  <si>
    <t>Вес</t>
  </si>
  <si>
    <t>гири 32кг</t>
  </si>
  <si>
    <t>до 78 кг</t>
  </si>
  <si>
    <t>до 85 кг</t>
  </si>
  <si>
    <t>свыше 85 кг</t>
  </si>
  <si>
    <t>до 95 кг</t>
  </si>
  <si>
    <t>свыше 95 кг</t>
  </si>
  <si>
    <t>место</t>
  </si>
  <si>
    <t>смена</t>
  </si>
  <si>
    <t>помост</t>
  </si>
  <si>
    <t>фамилия Имя</t>
  </si>
  <si>
    <t>г/рожд.</t>
  </si>
  <si>
    <t>разряд</t>
  </si>
  <si>
    <t>лич/вес</t>
  </si>
  <si>
    <t>толчок</t>
  </si>
  <si>
    <t>рывок</t>
  </si>
  <si>
    <t>сумма</t>
  </si>
  <si>
    <t>очки</t>
  </si>
  <si>
    <t>тренер</t>
  </si>
  <si>
    <t>в/разряд</t>
  </si>
  <si>
    <t>ком/оч.</t>
  </si>
  <si>
    <t>главный судья</t>
  </si>
  <si>
    <t>главный секретарь:</t>
  </si>
  <si>
    <t>главный судья:</t>
  </si>
  <si>
    <t>главный секретарь</t>
  </si>
  <si>
    <t>Исрапилов Ш.К. (1кат.)</t>
  </si>
  <si>
    <t>1юн.</t>
  </si>
  <si>
    <t>2юн.</t>
  </si>
  <si>
    <t>3юн.</t>
  </si>
  <si>
    <t>весовая категория</t>
  </si>
  <si>
    <t xml:space="preserve">коофициенты </t>
  </si>
  <si>
    <t>можно менять</t>
  </si>
  <si>
    <t>жёлтые ячейки можно менять, в протоколе на всех страницах само всё поиеняется</t>
  </si>
  <si>
    <t>до 48 кг ДЦ</t>
  </si>
  <si>
    <t>до 53 кг ДЦ</t>
  </si>
  <si>
    <t>до 58 кг ДЦ</t>
  </si>
  <si>
    <t>до 63 кг ДЦ</t>
  </si>
  <si>
    <t>до 68 кг ДЦ</t>
  </si>
  <si>
    <t>до 73 кг ДЦ</t>
  </si>
  <si>
    <t>свыше 73 кг ДЦ</t>
  </si>
  <si>
    <t>до 78 кг ДЦ</t>
  </si>
  <si>
    <t>до 85 кг ДЦ</t>
  </si>
  <si>
    <t>свыше 85 кг ДЦ</t>
  </si>
  <si>
    <t>до 95 кг ДЦ</t>
  </si>
  <si>
    <t>свыше 95 кг ДЦ</t>
  </si>
  <si>
    <t>до 48 кг ЖЕН</t>
  </si>
  <si>
    <t>до 53 кг ЖЕН</t>
  </si>
  <si>
    <t>до 58 кг ЖЕН</t>
  </si>
  <si>
    <t>до 63 кг ЖЕН</t>
  </si>
  <si>
    <t>свыше 63 кг ЖЕН</t>
  </si>
  <si>
    <t>до 68 кг ЖЕН</t>
  </si>
  <si>
    <t>свыше 68 кг ЖЕН</t>
  </si>
  <si>
    <t>командные очки</t>
  </si>
  <si>
    <t>кооф</t>
  </si>
  <si>
    <t>весовые категории на листах вносить точно, как в таблице разрядов, для точного отображения и подсчета</t>
  </si>
  <si>
    <t>Ленинск</t>
  </si>
  <si>
    <t>Мещеряков Владимир</t>
  </si>
  <si>
    <t>Волжский</t>
  </si>
  <si>
    <t>Короткий Богдан</t>
  </si>
  <si>
    <t>Козлов Степан</t>
  </si>
  <si>
    <t>Николаев Михаил</t>
  </si>
  <si>
    <t>Толмачев Евгений</t>
  </si>
  <si>
    <t>Туркевич Вячеслав</t>
  </si>
  <si>
    <t>Скосарев Виктор</t>
  </si>
  <si>
    <t>Ольшанская Ксения</t>
  </si>
  <si>
    <t>Семененко Александра</t>
  </si>
  <si>
    <t>Сергеева Анна</t>
  </si>
  <si>
    <t>Власова Анна</t>
  </si>
  <si>
    <t>Червенецкий Данил</t>
  </si>
  <si>
    <t>Мясников Дмитрий</t>
  </si>
  <si>
    <t>Каиргалиев Руслан</t>
  </si>
  <si>
    <t>Ященко Олег</t>
  </si>
  <si>
    <t>Мальцев Никита</t>
  </si>
  <si>
    <t>Мещеряков Никита</t>
  </si>
  <si>
    <t>Власова Тамара</t>
  </si>
  <si>
    <t>Сизов Владислав</t>
  </si>
  <si>
    <t>Павлов Данила</t>
  </si>
  <si>
    <t>Помост</t>
  </si>
  <si>
    <t>Смена</t>
  </si>
  <si>
    <t>Олейников Д.А</t>
  </si>
  <si>
    <t>30 декабря 2017 г.</t>
  </si>
  <si>
    <t>г. Волжский ДЮШС "Русинка"</t>
  </si>
  <si>
    <t>свыше 58 Девушки</t>
  </si>
  <si>
    <t>Открытое Первенство Волгоградской области по гиревому спорту среди юношей и девушек 1999 г.р. и моложе.</t>
  </si>
  <si>
    <t>Кузмин Данила</t>
  </si>
  <si>
    <t>Назаренко Мирослав</t>
  </si>
  <si>
    <t>Трудков Александр</t>
  </si>
  <si>
    <t>Кирилов Василий</t>
  </si>
  <si>
    <t>Андреев Виктор</t>
  </si>
  <si>
    <t>Андреева надежда</t>
  </si>
  <si>
    <t>д</t>
  </si>
  <si>
    <t>Лазарев Александр</t>
  </si>
  <si>
    <t>Чуйко Никита</t>
  </si>
  <si>
    <t>Телятникова Анна</t>
  </si>
  <si>
    <t>Сизов Данил</t>
  </si>
  <si>
    <t>Козлов Данил</t>
  </si>
  <si>
    <t>Адов Антон</t>
  </si>
  <si>
    <t>Каторжина Алена</t>
  </si>
  <si>
    <t>Ким Григорий</t>
  </si>
  <si>
    <t>Маливанов Артем</t>
  </si>
  <si>
    <t>Забнина Аксинья</t>
  </si>
  <si>
    <t xml:space="preserve">Буркина Ксения </t>
  </si>
  <si>
    <t>Драчева Настя</t>
  </si>
  <si>
    <t>Пухальский Игорь</t>
  </si>
  <si>
    <t>Буланов Семен</t>
  </si>
  <si>
    <t>волжский</t>
  </si>
  <si>
    <t>до 53 кг А</t>
  </si>
  <si>
    <t>до 53 кг Б</t>
  </si>
  <si>
    <t>Кириллов Василий</t>
  </si>
  <si>
    <t>Новогодний турнир по гиревому спорту среди юношей и девушек 1999г.р и моложе.</t>
  </si>
  <si>
    <t>Волжский ДЮЦ Русинка</t>
  </si>
  <si>
    <t xml:space="preserve">судья </t>
  </si>
  <si>
    <t>Карпова В.С</t>
  </si>
  <si>
    <t>Суичмезов Л.Б</t>
  </si>
  <si>
    <t>св 40  кг девочки</t>
  </si>
  <si>
    <t>30 декабря 2017г</t>
  </si>
  <si>
    <t>Кузьмин Данила</t>
  </si>
  <si>
    <t>Чудинов В</t>
  </si>
  <si>
    <t>Новогодний турнир по гиревому спорту среди юношей и девушек 1999 г.р и моложе.</t>
  </si>
  <si>
    <t>судья</t>
  </si>
  <si>
    <t>Ивлев А</t>
  </si>
  <si>
    <t>Калинин Н.В</t>
  </si>
  <si>
    <t>Новогодний турнир по гиревому спорту среди юношей и девушек 1999г.р и моложе</t>
  </si>
  <si>
    <t>Козлов И.А</t>
  </si>
  <si>
    <t>Юрьева Е.</t>
  </si>
  <si>
    <t>Левшина З.В</t>
  </si>
  <si>
    <t>Новогодний ткрнир по гиревому спорту среди юношей и девушек 1999г.р и моложе.</t>
  </si>
  <si>
    <t>Чуйко А.М</t>
  </si>
  <si>
    <t>Турсунов А.С</t>
  </si>
  <si>
    <t>Левшина З.Б</t>
  </si>
  <si>
    <t>Киреева Полина</t>
  </si>
  <si>
    <t>Исрапилов Ш.К.</t>
  </si>
  <si>
    <t>Брюнина Вероника</t>
  </si>
  <si>
    <t>Цаприлов Евгений</t>
  </si>
  <si>
    <t>Злыднев Илья</t>
  </si>
  <si>
    <t>Орлов Иван</t>
  </si>
  <si>
    <t>Вачеишвили Надар</t>
  </si>
  <si>
    <t>Бурейников Никита</t>
  </si>
  <si>
    <t>59.2</t>
  </si>
  <si>
    <t>61.8</t>
  </si>
  <si>
    <t>62.9</t>
  </si>
  <si>
    <t>Борисов Виктор</t>
  </si>
  <si>
    <t>Семенихин Егор</t>
  </si>
  <si>
    <t>Есаулов Иван</t>
  </si>
  <si>
    <t>Дуванов Алексей</t>
  </si>
  <si>
    <t>65.7</t>
  </si>
  <si>
    <t>66.9</t>
  </si>
  <si>
    <t>63.9</t>
  </si>
  <si>
    <t>Бирюков Александр</t>
  </si>
  <si>
    <t>65.2</t>
  </si>
  <si>
    <t>Глущенко Савелий</t>
  </si>
  <si>
    <t>63.0</t>
  </si>
  <si>
    <t>50.2</t>
  </si>
  <si>
    <t>Паутова Ирина</t>
  </si>
  <si>
    <t>Юматов Тимур</t>
  </si>
  <si>
    <t>69.0</t>
  </si>
  <si>
    <t>до 58 кг  юноши</t>
  </si>
  <si>
    <t>юноши</t>
  </si>
  <si>
    <t>свыше 48 кг юноши</t>
  </si>
  <si>
    <t>до 38  А кг мальчики</t>
  </si>
  <si>
    <t>до 38 Б кг мальчики</t>
  </si>
  <si>
    <t>Арестова Анастасия</t>
  </si>
  <si>
    <t>Весовая категория до 58кг девушки</t>
  </si>
  <si>
    <t>Весовая категория до 40кг девочки</t>
  </si>
  <si>
    <t>Главный секретарь</t>
  </si>
  <si>
    <t>Судья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</si>
</sst>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rgb="FFC00000"/>
      <name val="Calibri"/>
      <family val="2"/>
      <charset val="204"/>
      <scheme val="minor"/>
    </font>
    <font>
      <b/>
      <i/>
      <sz val="20"/>
      <color rgb="FFC00000"/>
      <name val="Calibri"/>
      <family val="2"/>
      <charset val="204"/>
      <scheme val="minor"/>
    </font>
    <font>
      <sz val="11"/>
      <color rgb="FF444444"/>
      <name val="Arial"/>
      <family val="2"/>
      <charset val="204"/>
    </font>
    <font>
      <b/>
      <sz val="11"/>
      <color rgb="FFFFFFFF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3DCE3"/>
        <bgColor indexed="64"/>
      </patternFill>
    </fill>
    <fill>
      <patternFill patternType="solid">
        <fgColor rgb="FF2D12F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3" borderId="0" xfId="0" applyFill="1" applyBorder="1"/>
    <xf numFmtId="0" fontId="0" fillId="3" borderId="1" xfId="0" applyFill="1" applyBorder="1"/>
    <xf numFmtId="0" fontId="0" fillId="0" borderId="0" xfId="0" applyAlignment="1">
      <alignment wrapText="1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7" fillId="2" borderId="0" xfId="0" applyFont="1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2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1" fillId="0" borderId="3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Font="1"/>
    <xf numFmtId="0" fontId="13" fillId="0" borderId="0" xfId="0" applyFont="1"/>
    <xf numFmtId="0" fontId="14" fillId="0" borderId="0" xfId="0" applyFont="1" applyFill="1"/>
    <xf numFmtId="0" fontId="15" fillId="0" borderId="0" xfId="0" applyFont="1" applyFill="1"/>
    <xf numFmtId="0" fontId="16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1" xfId="0" applyFont="1" applyBorder="1"/>
    <xf numFmtId="0" fontId="17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6"/>
  <sheetViews>
    <sheetView workbookViewId="0">
      <selection activeCell="D3" sqref="D3"/>
    </sheetView>
  </sheetViews>
  <sheetFormatPr defaultRowHeight="15"/>
  <cols>
    <col min="1" max="1" width="6.42578125" customWidth="1"/>
    <col min="2" max="2" width="6.5703125" bestFit="1" customWidth="1"/>
    <col min="3" max="3" width="7.5703125" bestFit="1" customWidth="1"/>
    <col min="4" max="4" width="19.5703125" customWidth="1"/>
    <col min="5" max="5" width="8" bestFit="1" customWidth="1"/>
    <col min="6" max="6" width="7.28515625" bestFit="1" customWidth="1"/>
    <col min="7" max="7" width="14.7109375" customWidth="1"/>
    <col min="8" max="8" width="8.140625" bestFit="1" customWidth="1"/>
    <col min="9" max="9" width="5.140625" bestFit="1" customWidth="1"/>
    <col min="10" max="10" width="7.28515625" bestFit="1" customWidth="1"/>
    <col min="11" max="11" width="6.42578125" bestFit="1" customWidth="1"/>
    <col min="12" max="12" width="7.5703125" bestFit="1" customWidth="1"/>
    <col min="13" max="13" width="6.42578125" bestFit="1" customWidth="1"/>
    <col min="16" max="16" width="5.28515625" bestFit="1" customWidth="1"/>
    <col min="18" max="18" width="27.85546875" customWidth="1"/>
  </cols>
  <sheetData>
    <row r="1" spans="1:25">
      <c r="E1" s="10"/>
      <c r="F1" s="10" t="str">
        <f>титульная!$D$3</f>
        <v>Федерация гиревого спорта Волгоградской области</v>
      </c>
    </row>
    <row r="2" spans="1:25" ht="28.5">
      <c r="G2" s="9" t="str">
        <f>титульная!$D$2</f>
        <v>ПРОТОКОЛ</v>
      </c>
    </row>
    <row r="3" spans="1:25" ht="18.75">
      <c r="D3" s="12" t="str">
        <f>титульная!D4</f>
        <v>Открытое Первенство Волгоградской области по гиревому спорту среди юношей и девушек 1999 г.р. и моложе.</v>
      </c>
    </row>
    <row r="5" spans="1:25">
      <c r="A5" s="11"/>
      <c r="B5" s="11" t="str">
        <f>титульная!$D$5</f>
        <v>30 декабря 2017 г.</v>
      </c>
      <c r="K5" s="7" t="s">
        <v>8</v>
      </c>
      <c r="L5" s="7" t="s">
        <v>22</v>
      </c>
      <c r="M5" s="7" t="s">
        <v>23</v>
      </c>
      <c r="N5" s="7" t="s">
        <v>24</v>
      </c>
    </row>
    <row r="6" spans="1:25">
      <c r="A6" s="11"/>
      <c r="B6" s="11" t="str">
        <f>титульная!$D$6</f>
        <v>г. Волжский ДЮШС "Русинка"</v>
      </c>
      <c r="K6" s="7">
        <v>32</v>
      </c>
      <c r="L6" s="8">
        <f>SUMIF(титульная!$G$13:$G$45,$E$9,титульная!H$13:H$45)</f>
        <v>1000</v>
      </c>
      <c r="M6" s="8">
        <f>SUMIF(титульная!$G$13:$G$45,$E$9,титульная!I$13:I$45)</f>
        <v>1000</v>
      </c>
      <c r="N6" s="8">
        <f>SUMIF(титульная!$G$13:$G$45,$E$9,титульная!J$13:J$45)</f>
        <v>1000</v>
      </c>
    </row>
    <row r="7" spans="1:25">
      <c r="K7" s="7"/>
      <c r="L7" s="7">
        <v>1</v>
      </c>
      <c r="M7" s="7">
        <v>2</v>
      </c>
      <c r="N7" s="7">
        <v>3</v>
      </c>
    </row>
    <row r="8" spans="1:25">
      <c r="K8" s="7">
        <v>24</v>
      </c>
      <c r="L8" s="8">
        <f>SUMIF(титульная!$G$13:$G$45,$E$9,титульная!K$13:K$45)</f>
        <v>1000</v>
      </c>
      <c r="M8" s="8">
        <f>SUMIF(титульная!$G$13:$G$45,$E$9,титульная!L$13:L$45)</f>
        <v>1000</v>
      </c>
      <c r="N8" s="8">
        <f>SUMIF(титульная!$G$13:$G$45,$E$9,титульная!M$13:M$45)</f>
        <v>1000</v>
      </c>
    </row>
    <row r="9" spans="1:25" ht="26.25">
      <c r="B9" s="13" t="s">
        <v>60</v>
      </c>
      <c r="E9" s="20" t="s">
        <v>19</v>
      </c>
      <c r="K9" s="7"/>
      <c r="L9" s="7" t="s">
        <v>57</v>
      </c>
      <c r="M9" s="7" t="s">
        <v>58</v>
      </c>
      <c r="N9" s="7" t="s">
        <v>59</v>
      </c>
    </row>
    <row r="10" spans="1:25">
      <c r="K10" s="7">
        <v>16</v>
      </c>
      <c r="L10" s="8">
        <f>SUMIF(титульная!$G$13:$G$45,$E$9,титульная!N$13:N$45)</f>
        <v>110</v>
      </c>
      <c r="M10" s="8">
        <f>SUMIF(титульная!$G$13:$G$45,$E$9,титульная!O$13:O$45)</f>
        <v>75</v>
      </c>
      <c r="N10" s="8">
        <f>SUMIF(титульная!$G$13:$G$45,$E$9,титульная!P$13:P$45)</f>
        <v>50</v>
      </c>
    </row>
    <row r="12" spans="1:25">
      <c r="A12" s="6" t="s">
        <v>38</v>
      </c>
      <c r="B12" s="6" t="s">
        <v>39</v>
      </c>
      <c r="C12" s="6" t="s">
        <v>40</v>
      </c>
      <c r="D12" s="6" t="s">
        <v>41</v>
      </c>
      <c r="E12" s="6" t="s">
        <v>42</v>
      </c>
      <c r="F12" s="6" t="s">
        <v>43</v>
      </c>
      <c r="G12" s="6" t="s">
        <v>7</v>
      </c>
      <c r="H12" s="6" t="s">
        <v>44</v>
      </c>
      <c r="I12" s="6" t="s">
        <v>8</v>
      </c>
      <c r="J12" s="6" t="s">
        <v>45</v>
      </c>
      <c r="K12" s="6" t="s">
        <v>38</v>
      </c>
      <c r="L12" s="6" t="s">
        <v>46</v>
      </c>
      <c r="M12" s="6" t="s">
        <v>38</v>
      </c>
      <c r="N12" s="6" t="s">
        <v>47</v>
      </c>
      <c r="O12" s="6" t="s">
        <v>50</v>
      </c>
      <c r="P12" s="6" t="s">
        <v>48</v>
      </c>
      <c r="Q12" s="6" t="s">
        <v>51</v>
      </c>
      <c r="R12" s="6" t="s">
        <v>49</v>
      </c>
      <c r="S12" s="26" t="s">
        <v>84</v>
      </c>
      <c r="T12" s="26" t="s">
        <v>45</v>
      </c>
      <c r="U12" s="26" t="s">
        <v>46</v>
      </c>
      <c r="V12">
        <v>16</v>
      </c>
      <c r="W12">
        <v>24</v>
      </c>
      <c r="X12">
        <v>32</v>
      </c>
      <c r="Y12" t="s">
        <v>47</v>
      </c>
    </row>
    <row r="13" spans="1:25">
      <c r="A13" s="8">
        <f>RANK(Y13,Y$13:Y$44)</f>
        <v>1</v>
      </c>
      <c r="B13" s="21"/>
      <c r="C13" s="21"/>
      <c r="D13" s="22"/>
      <c r="E13" s="21"/>
      <c r="F13" s="21"/>
      <c r="G13" s="23"/>
      <c r="H13" s="21"/>
      <c r="I13" s="21"/>
      <c r="J13" s="24"/>
      <c r="K13" s="7" t="e">
        <f>RANK(J13,J$13:J$44)</f>
        <v>#N/A</v>
      </c>
      <c r="L13" s="24"/>
      <c r="M13" s="7" t="e">
        <f>RANK(L13,L$13:L$44)</f>
        <v>#N/A</v>
      </c>
      <c r="N13" s="27">
        <f>J13+L13/2</f>
        <v>0</v>
      </c>
      <c r="O13" s="7" t="str">
        <f>IF(I13=$V$12,V13,IF(I13=$W$12,W13,IF(I13=$X$12,X13,"-")))</f>
        <v>-</v>
      </c>
      <c r="P13" s="7">
        <f>N13*S13</f>
        <v>0</v>
      </c>
      <c r="Q13" s="7">
        <f>SUMIF(титульная!C$28:C$94,A13,титульная!D$28:D$94)</f>
        <v>20</v>
      </c>
      <c r="R13" s="2"/>
      <c r="S13">
        <f>SUMIF(титульная!$C$11:$C$25,I13,титульная!$D$11:$D$25)</f>
        <v>0</v>
      </c>
      <c r="T13">
        <f>J13*S13</f>
        <v>0</v>
      </c>
      <c r="U13">
        <f>L13*S13</f>
        <v>0</v>
      </c>
      <c r="V13" t="str">
        <f t="shared" ref="V13:V28" si="0">IF($N13&lt;=$N$10,"-",IF($N13&lt;=$M$10,$N$9,IF($N13&lt;=$L$10,$M$9,$L$9)))</f>
        <v>-</v>
      </c>
      <c r="W13" t="str">
        <f>IF($N13&lt;=$N$8,"-",IF($N13&lt;=$M$8,$N$7,IF($N13&lt;=$L$8,$M$7,$L$7)))</f>
        <v>-</v>
      </c>
      <c r="X13" t="str">
        <f>IF($N13&lt;=$N$6,"-",IF($N13&lt;=$M$6,$N$5,IF($N13&lt;=$L$6,$M$5,$L$5)))</f>
        <v>-</v>
      </c>
      <c r="Y13">
        <f>P13+(1-H13)</f>
        <v>1</v>
      </c>
    </row>
    <row r="14" spans="1:25">
      <c r="A14" s="8">
        <f t="shared" ref="A14:A44" si="1">RANK(Y14,Y$13:Y$44)</f>
        <v>1</v>
      </c>
      <c r="B14" s="21"/>
      <c r="C14" s="21"/>
      <c r="D14" s="22"/>
      <c r="E14" s="21"/>
      <c r="F14" s="21"/>
      <c r="G14" s="23"/>
      <c r="H14" s="21"/>
      <c r="I14" s="21"/>
      <c r="J14" s="24"/>
      <c r="K14" s="7" t="e">
        <f t="shared" ref="K14:K44" si="2">RANK(J14,J$13:J$44)</f>
        <v>#N/A</v>
      </c>
      <c r="L14" s="24"/>
      <c r="M14" s="7" t="e">
        <f t="shared" ref="M14:M44" si="3">RANK(L14,L$13:L$44)</f>
        <v>#N/A</v>
      </c>
      <c r="N14" s="27">
        <f t="shared" ref="N14:N44" si="4">J14+L14/2</f>
        <v>0</v>
      </c>
      <c r="O14" s="7" t="str">
        <f t="shared" ref="O14:O44" si="5">IF(I14=$V$12,V14,IF(I14=$W$12,W14,IF(I14=$X$12,X14,"-")))</f>
        <v>-</v>
      </c>
      <c r="P14" s="7">
        <f t="shared" ref="P14:P44" si="6">N14*S14</f>
        <v>0</v>
      </c>
      <c r="Q14" s="7">
        <f>SUMIF(титульная!C$28:C$94,A14,титульная!D$28:D$94)</f>
        <v>20</v>
      </c>
      <c r="R14" s="2"/>
      <c r="S14">
        <f>SUMIF(титульная!$C$11:$C$25,I14,титульная!$D$11:$D$25)</f>
        <v>0</v>
      </c>
      <c r="T14">
        <f t="shared" ref="T14:T44" si="7">J14*S14</f>
        <v>0</v>
      </c>
      <c r="U14">
        <f t="shared" ref="U14:U44" si="8">L14*S14</f>
        <v>0</v>
      </c>
      <c r="V14" t="str">
        <f t="shared" si="0"/>
        <v>-</v>
      </c>
      <c r="W14" t="str">
        <f t="shared" ref="W14:W44" si="9">IF($N14&lt;=$N$8,"-",IF($N14&lt;=$M$8,$N$7,IF($N14&lt;=$L$8,$M$7,$L$7)))</f>
        <v>-</v>
      </c>
      <c r="X14" t="str">
        <f t="shared" ref="X14:X44" si="10">IF($N14&lt;=$N$6,"-",IF($N14&lt;=$M$6,$N$5,IF($N14&lt;=$L$6,$M$5,$L$5)))</f>
        <v>-</v>
      </c>
      <c r="Y14">
        <f t="shared" ref="Y14:Y44" si="11">P14+(1-H14)</f>
        <v>1</v>
      </c>
    </row>
    <row r="15" spans="1:25">
      <c r="A15" s="8">
        <f t="shared" si="1"/>
        <v>1</v>
      </c>
      <c r="B15" s="21"/>
      <c r="C15" s="21"/>
      <c r="D15" s="22"/>
      <c r="E15" s="21"/>
      <c r="F15" s="21"/>
      <c r="G15" s="23"/>
      <c r="H15" s="21"/>
      <c r="I15" s="21"/>
      <c r="J15" s="24"/>
      <c r="K15" s="7" t="e">
        <f t="shared" si="2"/>
        <v>#N/A</v>
      </c>
      <c r="L15" s="24"/>
      <c r="M15" s="7" t="e">
        <f t="shared" si="3"/>
        <v>#N/A</v>
      </c>
      <c r="N15" s="27">
        <f t="shared" si="4"/>
        <v>0</v>
      </c>
      <c r="O15" s="7" t="str">
        <f t="shared" si="5"/>
        <v>-</v>
      </c>
      <c r="P15" s="7">
        <f t="shared" si="6"/>
        <v>0</v>
      </c>
      <c r="Q15" s="7">
        <f>SUMIF(титульная!C$28:C$94,A15,титульная!D$28:D$94)</f>
        <v>20</v>
      </c>
      <c r="R15" s="2"/>
      <c r="S15">
        <f>SUMIF(титульная!$C$11:$C$25,I15,титульная!$D$11:$D$25)</f>
        <v>0</v>
      </c>
      <c r="T15">
        <f t="shared" si="7"/>
        <v>0</v>
      </c>
      <c r="U15">
        <f t="shared" si="8"/>
        <v>0</v>
      </c>
      <c r="V15" t="str">
        <f t="shared" si="0"/>
        <v>-</v>
      </c>
      <c r="W15" t="str">
        <f t="shared" si="9"/>
        <v>-</v>
      </c>
      <c r="X15" t="str">
        <f t="shared" si="10"/>
        <v>-</v>
      </c>
      <c r="Y15">
        <f t="shared" si="11"/>
        <v>1</v>
      </c>
    </row>
    <row r="16" spans="1:25">
      <c r="A16" s="8">
        <f t="shared" si="1"/>
        <v>1</v>
      </c>
      <c r="B16" s="21"/>
      <c r="C16" s="21"/>
      <c r="D16" s="22"/>
      <c r="E16" s="21"/>
      <c r="F16" s="21"/>
      <c r="G16" s="23"/>
      <c r="H16" s="21"/>
      <c r="I16" s="21"/>
      <c r="J16" s="24"/>
      <c r="K16" s="7" t="e">
        <f t="shared" si="2"/>
        <v>#N/A</v>
      </c>
      <c r="L16" s="24"/>
      <c r="M16" s="7" t="e">
        <f t="shared" si="3"/>
        <v>#N/A</v>
      </c>
      <c r="N16" s="27">
        <f t="shared" si="4"/>
        <v>0</v>
      </c>
      <c r="O16" s="7" t="str">
        <f t="shared" si="5"/>
        <v>-</v>
      </c>
      <c r="P16" s="7">
        <f t="shared" si="6"/>
        <v>0</v>
      </c>
      <c r="Q16" s="7">
        <f>SUMIF(титульная!C$28:C$94,A16,титульная!D$28:D$94)</f>
        <v>20</v>
      </c>
      <c r="R16" s="2"/>
      <c r="S16">
        <f>SUMIF(титульная!$C$11:$C$25,I16,титульная!$D$11:$D$25)</f>
        <v>0</v>
      </c>
      <c r="T16">
        <f t="shared" si="7"/>
        <v>0</v>
      </c>
      <c r="U16">
        <f t="shared" si="8"/>
        <v>0</v>
      </c>
      <c r="V16" t="str">
        <f t="shared" si="0"/>
        <v>-</v>
      </c>
      <c r="W16" t="str">
        <f t="shared" si="9"/>
        <v>-</v>
      </c>
      <c r="X16" t="str">
        <f t="shared" si="10"/>
        <v>-</v>
      </c>
      <c r="Y16">
        <f t="shared" si="11"/>
        <v>1</v>
      </c>
    </row>
    <row r="17" spans="1:25">
      <c r="A17" s="8">
        <f t="shared" si="1"/>
        <v>1</v>
      </c>
      <c r="B17" s="21"/>
      <c r="C17" s="21"/>
      <c r="D17" s="22"/>
      <c r="E17" s="21"/>
      <c r="F17" s="21"/>
      <c r="G17" s="23"/>
      <c r="H17" s="21"/>
      <c r="I17" s="21"/>
      <c r="J17" s="24"/>
      <c r="K17" s="7" t="e">
        <f t="shared" si="2"/>
        <v>#N/A</v>
      </c>
      <c r="L17" s="24"/>
      <c r="M17" s="7" t="e">
        <f t="shared" si="3"/>
        <v>#N/A</v>
      </c>
      <c r="N17" s="27">
        <f t="shared" si="4"/>
        <v>0</v>
      </c>
      <c r="O17" s="7" t="str">
        <f t="shared" si="5"/>
        <v>-</v>
      </c>
      <c r="P17" s="7">
        <f t="shared" si="6"/>
        <v>0</v>
      </c>
      <c r="Q17" s="7">
        <f>SUMIF(титульная!C$28:C$94,A17,титульная!D$28:D$94)</f>
        <v>20</v>
      </c>
      <c r="R17" s="2"/>
      <c r="S17">
        <f>SUMIF(титульная!$C$11:$C$25,I17,титульная!$D$11:$D$25)</f>
        <v>0</v>
      </c>
      <c r="T17">
        <f t="shared" si="7"/>
        <v>0</v>
      </c>
      <c r="U17">
        <f t="shared" si="8"/>
        <v>0</v>
      </c>
      <c r="V17" t="str">
        <f t="shared" si="0"/>
        <v>-</v>
      </c>
      <c r="W17" t="str">
        <f t="shared" si="9"/>
        <v>-</v>
      </c>
      <c r="X17" t="str">
        <f t="shared" si="10"/>
        <v>-</v>
      </c>
      <c r="Y17">
        <f t="shared" si="11"/>
        <v>1</v>
      </c>
    </row>
    <row r="18" spans="1:25">
      <c r="A18" s="8">
        <f t="shared" si="1"/>
        <v>1</v>
      </c>
      <c r="B18" s="21"/>
      <c r="C18" s="21"/>
      <c r="D18" s="22"/>
      <c r="E18" s="21"/>
      <c r="F18" s="21"/>
      <c r="G18" s="23"/>
      <c r="H18" s="21"/>
      <c r="I18" s="21"/>
      <c r="J18" s="24"/>
      <c r="K18" s="7" t="e">
        <f t="shared" si="2"/>
        <v>#N/A</v>
      </c>
      <c r="L18" s="24"/>
      <c r="M18" s="7" t="e">
        <f t="shared" si="3"/>
        <v>#N/A</v>
      </c>
      <c r="N18" s="27">
        <f t="shared" si="4"/>
        <v>0</v>
      </c>
      <c r="O18" s="7" t="str">
        <f t="shared" si="5"/>
        <v>-</v>
      </c>
      <c r="P18" s="7">
        <f t="shared" si="6"/>
        <v>0</v>
      </c>
      <c r="Q18" s="7">
        <f>SUMIF(титульная!C$28:C$94,A18,титульная!D$28:D$94)</f>
        <v>20</v>
      </c>
      <c r="R18" s="2"/>
      <c r="S18">
        <f>SUMIF(титульная!$C$11:$C$25,I18,титульная!$D$11:$D$25)</f>
        <v>0</v>
      </c>
      <c r="T18">
        <f t="shared" si="7"/>
        <v>0</v>
      </c>
      <c r="U18">
        <f t="shared" si="8"/>
        <v>0</v>
      </c>
      <c r="V18" t="str">
        <f t="shared" si="0"/>
        <v>-</v>
      </c>
      <c r="W18" t="str">
        <f t="shared" si="9"/>
        <v>-</v>
      </c>
      <c r="X18" t="str">
        <f t="shared" si="10"/>
        <v>-</v>
      </c>
      <c r="Y18">
        <f t="shared" si="11"/>
        <v>1</v>
      </c>
    </row>
    <row r="19" spans="1:25">
      <c r="A19" s="8">
        <f t="shared" si="1"/>
        <v>1</v>
      </c>
      <c r="B19" s="21"/>
      <c r="C19" s="21"/>
      <c r="D19" s="22"/>
      <c r="E19" s="21"/>
      <c r="F19" s="21"/>
      <c r="G19" s="23"/>
      <c r="H19" s="21"/>
      <c r="I19" s="21"/>
      <c r="J19" s="24"/>
      <c r="K19" s="7" t="e">
        <f t="shared" si="2"/>
        <v>#N/A</v>
      </c>
      <c r="L19" s="24"/>
      <c r="M19" s="7" t="e">
        <f t="shared" si="3"/>
        <v>#N/A</v>
      </c>
      <c r="N19" s="27">
        <f t="shared" si="4"/>
        <v>0</v>
      </c>
      <c r="O19" s="7" t="str">
        <f t="shared" si="5"/>
        <v>-</v>
      </c>
      <c r="P19" s="7">
        <f t="shared" si="6"/>
        <v>0</v>
      </c>
      <c r="Q19" s="7">
        <f>SUMIF(титульная!C$28:C$94,A19,титульная!D$28:D$94)</f>
        <v>20</v>
      </c>
      <c r="R19" s="2"/>
      <c r="S19">
        <f>SUMIF(титульная!$C$11:$C$25,I19,титульная!$D$11:$D$25)</f>
        <v>0</v>
      </c>
      <c r="T19">
        <f t="shared" si="7"/>
        <v>0</v>
      </c>
      <c r="U19">
        <f t="shared" si="8"/>
        <v>0</v>
      </c>
      <c r="V19" t="str">
        <f t="shared" si="0"/>
        <v>-</v>
      </c>
      <c r="W19" t="str">
        <f t="shared" si="9"/>
        <v>-</v>
      </c>
      <c r="X19" t="str">
        <f t="shared" si="10"/>
        <v>-</v>
      </c>
      <c r="Y19">
        <f t="shared" si="11"/>
        <v>1</v>
      </c>
    </row>
    <row r="20" spans="1:25">
      <c r="A20" s="8">
        <f t="shared" si="1"/>
        <v>1</v>
      </c>
      <c r="B20" s="21"/>
      <c r="C20" s="21"/>
      <c r="D20" s="22"/>
      <c r="E20" s="21"/>
      <c r="F20" s="21"/>
      <c r="G20" s="23"/>
      <c r="H20" s="21"/>
      <c r="I20" s="21"/>
      <c r="J20" s="24"/>
      <c r="K20" s="7" t="e">
        <f t="shared" si="2"/>
        <v>#N/A</v>
      </c>
      <c r="L20" s="24"/>
      <c r="M20" s="7" t="e">
        <f t="shared" si="3"/>
        <v>#N/A</v>
      </c>
      <c r="N20" s="27">
        <f t="shared" si="4"/>
        <v>0</v>
      </c>
      <c r="O20" s="7" t="str">
        <f t="shared" si="5"/>
        <v>-</v>
      </c>
      <c r="P20" s="7">
        <f t="shared" si="6"/>
        <v>0</v>
      </c>
      <c r="Q20" s="7">
        <f>SUMIF(титульная!C$28:C$94,A20,титульная!D$28:D$94)</f>
        <v>20</v>
      </c>
      <c r="R20" s="2"/>
      <c r="S20">
        <f>SUMIF(титульная!$C$11:$C$25,I20,титульная!$D$11:$D$25)</f>
        <v>0</v>
      </c>
      <c r="T20">
        <f t="shared" si="7"/>
        <v>0</v>
      </c>
      <c r="U20">
        <f t="shared" si="8"/>
        <v>0</v>
      </c>
      <c r="V20" t="str">
        <f t="shared" si="0"/>
        <v>-</v>
      </c>
      <c r="W20" t="str">
        <f t="shared" si="9"/>
        <v>-</v>
      </c>
      <c r="X20" t="str">
        <f t="shared" si="10"/>
        <v>-</v>
      </c>
      <c r="Y20">
        <f t="shared" si="11"/>
        <v>1</v>
      </c>
    </row>
    <row r="21" spans="1:25">
      <c r="A21" s="8">
        <f t="shared" si="1"/>
        <v>1</v>
      </c>
      <c r="B21" s="21"/>
      <c r="C21" s="21"/>
      <c r="D21" s="22"/>
      <c r="E21" s="21"/>
      <c r="F21" s="21"/>
      <c r="G21" s="23"/>
      <c r="H21" s="21"/>
      <c r="I21" s="21"/>
      <c r="J21" s="24"/>
      <c r="K21" s="7" t="e">
        <f t="shared" si="2"/>
        <v>#N/A</v>
      </c>
      <c r="L21" s="24"/>
      <c r="M21" s="7" t="e">
        <f t="shared" si="3"/>
        <v>#N/A</v>
      </c>
      <c r="N21" s="27">
        <f t="shared" si="4"/>
        <v>0</v>
      </c>
      <c r="O21" s="7" t="str">
        <f t="shared" si="5"/>
        <v>-</v>
      </c>
      <c r="P21" s="7">
        <f t="shared" si="6"/>
        <v>0</v>
      </c>
      <c r="Q21" s="7">
        <f>SUMIF(титульная!C$28:C$94,A21,титульная!D$28:D$94)</f>
        <v>20</v>
      </c>
      <c r="R21" s="2"/>
      <c r="S21">
        <f>SUMIF(титульная!$C$11:$C$25,I21,титульная!$D$11:$D$25)</f>
        <v>0</v>
      </c>
      <c r="T21">
        <f t="shared" si="7"/>
        <v>0</v>
      </c>
      <c r="U21">
        <f t="shared" si="8"/>
        <v>0</v>
      </c>
      <c r="V21" t="str">
        <f t="shared" si="0"/>
        <v>-</v>
      </c>
      <c r="W21" t="str">
        <f t="shared" si="9"/>
        <v>-</v>
      </c>
      <c r="X21" t="str">
        <f t="shared" si="10"/>
        <v>-</v>
      </c>
      <c r="Y21">
        <f t="shared" si="11"/>
        <v>1</v>
      </c>
    </row>
    <row r="22" spans="1:25">
      <c r="A22" s="8">
        <f t="shared" si="1"/>
        <v>1</v>
      </c>
      <c r="B22" s="21"/>
      <c r="C22" s="21"/>
      <c r="D22" s="22"/>
      <c r="E22" s="21"/>
      <c r="F22" s="21"/>
      <c r="G22" s="23"/>
      <c r="H22" s="21"/>
      <c r="I22" s="21"/>
      <c r="J22" s="24"/>
      <c r="K22" s="7" t="e">
        <f t="shared" si="2"/>
        <v>#N/A</v>
      </c>
      <c r="L22" s="24"/>
      <c r="M22" s="7" t="e">
        <f t="shared" si="3"/>
        <v>#N/A</v>
      </c>
      <c r="N22" s="27">
        <f t="shared" si="4"/>
        <v>0</v>
      </c>
      <c r="O22" s="7" t="str">
        <f t="shared" si="5"/>
        <v>-</v>
      </c>
      <c r="P22" s="7">
        <f t="shared" si="6"/>
        <v>0</v>
      </c>
      <c r="Q22" s="7">
        <f>SUMIF(титульная!C$28:C$94,A22,титульная!D$28:D$94)</f>
        <v>20</v>
      </c>
      <c r="R22" s="2"/>
      <c r="S22">
        <f>SUMIF(титульная!$C$11:$C$25,I22,титульная!$D$11:$D$25)</f>
        <v>0</v>
      </c>
      <c r="T22">
        <f t="shared" si="7"/>
        <v>0</v>
      </c>
      <c r="U22">
        <f t="shared" si="8"/>
        <v>0</v>
      </c>
      <c r="V22" t="str">
        <f t="shared" si="0"/>
        <v>-</v>
      </c>
      <c r="W22" t="str">
        <f t="shared" si="9"/>
        <v>-</v>
      </c>
      <c r="X22" t="str">
        <f t="shared" si="10"/>
        <v>-</v>
      </c>
      <c r="Y22">
        <f t="shared" si="11"/>
        <v>1</v>
      </c>
    </row>
    <row r="23" spans="1:25">
      <c r="A23" s="8">
        <f t="shared" si="1"/>
        <v>1</v>
      </c>
      <c r="B23" s="21"/>
      <c r="C23" s="21"/>
      <c r="D23" s="22"/>
      <c r="E23" s="21"/>
      <c r="F23" s="21"/>
      <c r="G23" s="23"/>
      <c r="H23" s="21"/>
      <c r="I23" s="21"/>
      <c r="J23" s="24"/>
      <c r="K23" s="7" t="e">
        <f t="shared" si="2"/>
        <v>#N/A</v>
      </c>
      <c r="L23" s="24"/>
      <c r="M23" s="7" t="e">
        <f t="shared" si="3"/>
        <v>#N/A</v>
      </c>
      <c r="N23" s="27">
        <f t="shared" si="4"/>
        <v>0</v>
      </c>
      <c r="O23" s="7" t="str">
        <f t="shared" si="5"/>
        <v>-</v>
      </c>
      <c r="P23" s="7">
        <f t="shared" si="6"/>
        <v>0</v>
      </c>
      <c r="Q23" s="7">
        <f>SUMIF(титульная!C$28:C$94,A23,титульная!D$28:D$94)</f>
        <v>20</v>
      </c>
      <c r="R23" s="2"/>
      <c r="S23">
        <f>SUMIF(титульная!$C$11:$C$25,I23,титульная!$D$11:$D$25)</f>
        <v>0</v>
      </c>
      <c r="T23">
        <f t="shared" si="7"/>
        <v>0</v>
      </c>
      <c r="U23">
        <f t="shared" si="8"/>
        <v>0</v>
      </c>
      <c r="V23" t="str">
        <f t="shared" si="0"/>
        <v>-</v>
      </c>
      <c r="W23" t="str">
        <f t="shared" si="9"/>
        <v>-</v>
      </c>
      <c r="X23" t="str">
        <f t="shared" si="10"/>
        <v>-</v>
      </c>
      <c r="Y23">
        <f t="shared" si="11"/>
        <v>1</v>
      </c>
    </row>
    <row r="24" spans="1:25">
      <c r="A24" s="8">
        <f t="shared" si="1"/>
        <v>1</v>
      </c>
      <c r="B24" s="21"/>
      <c r="C24" s="21"/>
      <c r="D24" s="22"/>
      <c r="E24" s="21"/>
      <c r="F24" s="21"/>
      <c r="G24" s="23"/>
      <c r="H24" s="21"/>
      <c r="I24" s="21"/>
      <c r="J24" s="24"/>
      <c r="K24" s="7" t="e">
        <f t="shared" si="2"/>
        <v>#N/A</v>
      </c>
      <c r="L24" s="24"/>
      <c r="M24" s="7" t="e">
        <f t="shared" si="3"/>
        <v>#N/A</v>
      </c>
      <c r="N24" s="27">
        <f t="shared" si="4"/>
        <v>0</v>
      </c>
      <c r="O24" s="7" t="str">
        <f t="shared" si="5"/>
        <v>-</v>
      </c>
      <c r="P24" s="7">
        <f t="shared" si="6"/>
        <v>0</v>
      </c>
      <c r="Q24" s="7">
        <f>SUMIF(титульная!C$28:C$94,A24,титульная!D$28:D$94)</f>
        <v>20</v>
      </c>
      <c r="R24" s="2"/>
      <c r="S24">
        <f>SUMIF(титульная!$C$11:$C$25,I24,титульная!$D$11:$D$25)</f>
        <v>0</v>
      </c>
      <c r="T24">
        <f t="shared" si="7"/>
        <v>0</v>
      </c>
      <c r="U24">
        <f t="shared" si="8"/>
        <v>0</v>
      </c>
      <c r="V24" t="str">
        <f t="shared" si="0"/>
        <v>-</v>
      </c>
      <c r="W24" t="str">
        <f t="shared" si="9"/>
        <v>-</v>
      </c>
      <c r="X24" t="str">
        <f t="shared" si="10"/>
        <v>-</v>
      </c>
      <c r="Y24">
        <f t="shared" si="11"/>
        <v>1</v>
      </c>
    </row>
    <row r="25" spans="1:25">
      <c r="A25" s="8">
        <f t="shared" si="1"/>
        <v>1</v>
      </c>
      <c r="B25" s="21"/>
      <c r="C25" s="21"/>
      <c r="D25" s="22"/>
      <c r="E25" s="21"/>
      <c r="F25" s="21"/>
      <c r="G25" s="23"/>
      <c r="H25" s="21"/>
      <c r="I25" s="21"/>
      <c r="J25" s="24"/>
      <c r="K25" s="7" t="e">
        <f t="shared" si="2"/>
        <v>#N/A</v>
      </c>
      <c r="L25" s="24"/>
      <c r="M25" s="7" t="e">
        <f t="shared" si="3"/>
        <v>#N/A</v>
      </c>
      <c r="N25" s="27">
        <f t="shared" si="4"/>
        <v>0</v>
      </c>
      <c r="O25" s="7" t="str">
        <f t="shared" si="5"/>
        <v>-</v>
      </c>
      <c r="P25" s="7">
        <f t="shared" si="6"/>
        <v>0</v>
      </c>
      <c r="Q25" s="7">
        <f>SUMIF(титульная!C$28:C$94,A25,титульная!D$28:D$94)</f>
        <v>20</v>
      </c>
      <c r="R25" s="2"/>
      <c r="S25">
        <f>SUMIF(титульная!$C$11:$C$25,I25,титульная!$D$11:$D$25)</f>
        <v>0</v>
      </c>
      <c r="T25">
        <f t="shared" si="7"/>
        <v>0</v>
      </c>
      <c r="U25">
        <f t="shared" si="8"/>
        <v>0</v>
      </c>
      <c r="V25" t="str">
        <f t="shared" si="0"/>
        <v>-</v>
      </c>
      <c r="W25" t="str">
        <f t="shared" si="9"/>
        <v>-</v>
      </c>
      <c r="X25" t="str">
        <f t="shared" si="10"/>
        <v>-</v>
      </c>
      <c r="Y25">
        <f t="shared" si="11"/>
        <v>1</v>
      </c>
    </row>
    <row r="26" spans="1:25">
      <c r="A26" s="8">
        <f t="shared" si="1"/>
        <v>1</v>
      </c>
      <c r="B26" s="21"/>
      <c r="C26" s="21"/>
      <c r="D26" s="22"/>
      <c r="E26" s="21"/>
      <c r="F26" s="21"/>
      <c r="G26" s="23"/>
      <c r="H26" s="21"/>
      <c r="I26" s="21"/>
      <c r="J26" s="24"/>
      <c r="K26" s="7" t="e">
        <f t="shared" si="2"/>
        <v>#N/A</v>
      </c>
      <c r="L26" s="24"/>
      <c r="M26" s="7" t="e">
        <f t="shared" si="3"/>
        <v>#N/A</v>
      </c>
      <c r="N26" s="27">
        <f t="shared" si="4"/>
        <v>0</v>
      </c>
      <c r="O26" s="7" t="str">
        <f t="shared" si="5"/>
        <v>-</v>
      </c>
      <c r="P26" s="7">
        <f t="shared" si="6"/>
        <v>0</v>
      </c>
      <c r="Q26" s="7">
        <f>SUMIF(титульная!C$28:C$94,A26,титульная!D$28:D$94)</f>
        <v>20</v>
      </c>
      <c r="R26" s="2"/>
      <c r="S26">
        <f>SUMIF(титульная!$C$11:$C$25,I26,титульная!$D$11:$D$25)</f>
        <v>0</v>
      </c>
      <c r="T26">
        <f t="shared" si="7"/>
        <v>0</v>
      </c>
      <c r="U26">
        <f t="shared" si="8"/>
        <v>0</v>
      </c>
      <c r="V26" t="str">
        <f t="shared" si="0"/>
        <v>-</v>
      </c>
      <c r="W26" t="str">
        <f t="shared" si="9"/>
        <v>-</v>
      </c>
      <c r="X26" t="str">
        <f t="shared" si="10"/>
        <v>-</v>
      </c>
      <c r="Y26">
        <f t="shared" si="11"/>
        <v>1</v>
      </c>
    </row>
    <row r="27" spans="1:25">
      <c r="A27" s="8">
        <f t="shared" si="1"/>
        <v>1</v>
      </c>
      <c r="B27" s="21"/>
      <c r="C27" s="21"/>
      <c r="D27" s="22"/>
      <c r="E27" s="21"/>
      <c r="F27" s="21"/>
      <c r="G27" s="23"/>
      <c r="H27" s="21"/>
      <c r="I27" s="21"/>
      <c r="J27" s="24"/>
      <c r="K27" s="7" t="e">
        <f t="shared" si="2"/>
        <v>#N/A</v>
      </c>
      <c r="L27" s="24"/>
      <c r="M27" s="7" t="e">
        <f t="shared" si="3"/>
        <v>#N/A</v>
      </c>
      <c r="N27" s="27">
        <f t="shared" si="4"/>
        <v>0</v>
      </c>
      <c r="O27" s="7" t="str">
        <f t="shared" si="5"/>
        <v>-</v>
      </c>
      <c r="P27" s="7">
        <f t="shared" si="6"/>
        <v>0</v>
      </c>
      <c r="Q27" s="7">
        <f>SUMIF(титульная!C$28:C$94,A27,титульная!D$28:D$94)</f>
        <v>20</v>
      </c>
      <c r="R27" s="2"/>
      <c r="S27">
        <f>SUMIF(титульная!$C$11:$C$25,I27,титульная!$D$11:$D$25)</f>
        <v>0</v>
      </c>
      <c r="T27">
        <f t="shared" si="7"/>
        <v>0</v>
      </c>
      <c r="U27">
        <f t="shared" si="8"/>
        <v>0</v>
      </c>
      <c r="V27" t="str">
        <f t="shared" si="0"/>
        <v>-</v>
      </c>
      <c r="W27" t="str">
        <f t="shared" si="9"/>
        <v>-</v>
      </c>
      <c r="X27" t="str">
        <f t="shared" si="10"/>
        <v>-</v>
      </c>
      <c r="Y27">
        <f t="shared" si="11"/>
        <v>1</v>
      </c>
    </row>
    <row r="28" spans="1:25">
      <c r="A28" s="8">
        <f t="shared" si="1"/>
        <v>1</v>
      </c>
      <c r="B28" s="21"/>
      <c r="C28" s="21"/>
      <c r="D28" s="22"/>
      <c r="E28" s="21"/>
      <c r="F28" s="21"/>
      <c r="G28" s="23"/>
      <c r="H28" s="21"/>
      <c r="I28" s="21"/>
      <c r="J28" s="24"/>
      <c r="K28" s="7" t="e">
        <f t="shared" si="2"/>
        <v>#N/A</v>
      </c>
      <c r="L28" s="24"/>
      <c r="M28" s="7" t="e">
        <f t="shared" si="3"/>
        <v>#N/A</v>
      </c>
      <c r="N28" s="27">
        <f t="shared" si="4"/>
        <v>0</v>
      </c>
      <c r="O28" s="7" t="str">
        <f t="shared" si="5"/>
        <v>-</v>
      </c>
      <c r="P28" s="7">
        <f t="shared" si="6"/>
        <v>0</v>
      </c>
      <c r="Q28" s="7">
        <f>SUMIF(титульная!C$28:C$94,A28,титульная!D$28:D$94)</f>
        <v>20</v>
      </c>
      <c r="R28" s="2"/>
      <c r="S28">
        <f>SUMIF(титульная!$C$11:$C$25,I28,титульная!$D$11:$D$25)</f>
        <v>0</v>
      </c>
      <c r="T28">
        <f t="shared" si="7"/>
        <v>0</v>
      </c>
      <c r="U28">
        <f t="shared" si="8"/>
        <v>0</v>
      </c>
      <c r="V28" t="str">
        <f t="shared" si="0"/>
        <v>-</v>
      </c>
      <c r="W28" t="str">
        <f t="shared" si="9"/>
        <v>-</v>
      </c>
      <c r="X28" t="str">
        <f t="shared" si="10"/>
        <v>-</v>
      </c>
      <c r="Y28">
        <f t="shared" si="11"/>
        <v>1</v>
      </c>
    </row>
    <row r="29" spans="1:25">
      <c r="A29" s="8">
        <f t="shared" si="1"/>
        <v>1</v>
      </c>
      <c r="B29" s="21"/>
      <c r="C29" s="21"/>
      <c r="D29" s="22"/>
      <c r="E29" s="21"/>
      <c r="F29" s="21"/>
      <c r="G29" s="23"/>
      <c r="H29" s="21"/>
      <c r="I29" s="21"/>
      <c r="J29" s="24"/>
      <c r="K29" s="7" t="e">
        <f t="shared" si="2"/>
        <v>#N/A</v>
      </c>
      <c r="L29" s="24"/>
      <c r="M29" s="7" t="e">
        <f t="shared" si="3"/>
        <v>#N/A</v>
      </c>
      <c r="N29" s="27">
        <f t="shared" si="4"/>
        <v>0</v>
      </c>
      <c r="O29" s="7" t="str">
        <f t="shared" si="5"/>
        <v>-</v>
      </c>
      <c r="P29" s="7">
        <f t="shared" si="6"/>
        <v>0</v>
      </c>
      <c r="Q29" s="7">
        <f>SUMIF(титульная!C$28:C$94,A29,титульная!D$28:D$94)</f>
        <v>20</v>
      </c>
      <c r="R29" s="2"/>
      <c r="S29">
        <f>SUMIF(титульная!$C$11:$C$25,I29,титульная!$D$11:$D$25)</f>
        <v>0</v>
      </c>
      <c r="T29">
        <f t="shared" si="7"/>
        <v>0</v>
      </c>
      <c r="U29">
        <f t="shared" si="8"/>
        <v>0</v>
      </c>
      <c r="V29" t="str">
        <f t="shared" ref="V29:V44" si="12">IF($N29&lt;=$N$10,"-",IF($N29&lt;=$M$10,$N$9,IF($N29&lt;=$L$10,$M$9,$L$9)))</f>
        <v>-</v>
      </c>
      <c r="W29" t="str">
        <f t="shared" si="9"/>
        <v>-</v>
      </c>
      <c r="X29" t="str">
        <f t="shared" si="10"/>
        <v>-</v>
      </c>
      <c r="Y29">
        <f t="shared" si="11"/>
        <v>1</v>
      </c>
    </row>
    <row r="30" spans="1:25">
      <c r="A30" s="8">
        <f t="shared" si="1"/>
        <v>1</v>
      </c>
      <c r="B30" s="21"/>
      <c r="C30" s="21"/>
      <c r="D30" s="22"/>
      <c r="E30" s="21"/>
      <c r="F30" s="21"/>
      <c r="G30" s="23"/>
      <c r="H30" s="21"/>
      <c r="I30" s="21"/>
      <c r="J30" s="24"/>
      <c r="K30" s="7" t="e">
        <f t="shared" si="2"/>
        <v>#N/A</v>
      </c>
      <c r="L30" s="24"/>
      <c r="M30" s="7" t="e">
        <f t="shared" si="3"/>
        <v>#N/A</v>
      </c>
      <c r="N30" s="27">
        <f t="shared" si="4"/>
        <v>0</v>
      </c>
      <c r="O30" s="7" t="str">
        <f t="shared" si="5"/>
        <v>-</v>
      </c>
      <c r="P30" s="7">
        <f t="shared" si="6"/>
        <v>0</v>
      </c>
      <c r="Q30" s="7">
        <f>SUMIF(титульная!C$28:C$94,A30,титульная!D$28:D$94)</f>
        <v>20</v>
      </c>
      <c r="R30" s="2"/>
      <c r="S30">
        <f>SUMIF(титульная!$C$11:$C$25,I30,титульная!$D$11:$D$25)</f>
        <v>0</v>
      </c>
      <c r="T30">
        <f t="shared" si="7"/>
        <v>0</v>
      </c>
      <c r="U30">
        <f t="shared" si="8"/>
        <v>0</v>
      </c>
      <c r="V30" t="str">
        <f t="shared" si="12"/>
        <v>-</v>
      </c>
      <c r="W30" t="str">
        <f t="shared" si="9"/>
        <v>-</v>
      </c>
      <c r="X30" t="str">
        <f t="shared" si="10"/>
        <v>-</v>
      </c>
      <c r="Y30">
        <f t="shared" si="11"/>
        <v>1</v>
      </c>
    </row>
    <row r="31" spans="1:25">
      <c r="A31" s="8">
        <f t="shared" si="1"/>
        <v>1</v>
      </c>
      <c r="B31" s="21"/>
      <c r="C31" s="21"/>
      <c r="D31" s="22"/>
      <c r="E31" s="21"/>
      <c r="F31" s="21"/>
      <c r="G31" s="23"/>
      <c r="H31" s="21"/>
      <c r="I31" s="21"/>
      <c r="J31" s="24"/>
      <c r="K31" s="7" t="e">
        <f t="shared" si="2"/>
        <v>#N/A</v>
      </c>
      <c r="L31" s="24"/>
      <c r="M31" s="7" t="e">
        <f t="shared" si="3"/>
        <v>#N/A</v>
      </c>
      <c r="N31" s="27">
        <f t="shared" si="4"/>
        <v>0</v>
      </c>
      <c r="O31" s="7" t="str">
        <f t="shared" si="5"/>
        <v>-</v>
      </c>
      <c r="P31" s="7">
        <f t="shared" si="6"/>
        <v>0</v>
      </c>
      <c r="Q31" s="7">
        <f>SUMIF(титульная!C$28:C$94,A31,титульная!D$28:D$94)</f>
        <v>20</v>
      </c>
      <c r="R31" s="2"/>
      <c r="S31">
        <f>SUMIF(титульная!$C$11:$C$25,I31,титульная!$D$11:$D$25)</f>
        <v>0</v>
      </c>
      <c r="T31">
        <f t="shared" si="7"/>
        <v>0</v>
      </c>
      <c r="U31">
        <f t="shared" si="8"/>
        <v>0</v>
      </c>
      <c r="V31" t="str">
        <f t="shared" si="12"/>
        <v>-</v>
      </c>
      <c r="W31" t="str">
        <f t="shared" si="9"/>
        <v>-</v>
      </c>
      <c r="X31" t="str">
        <f t="shared" si="10"/>
        <v>-</v>
      </c>
      <c r="Y31">
        <f t="shared" si="11"/>
        <v>1</v>
      </c>
    </row>
    <row r="32" spans="1:25">
      <c r="A32" s="8">
        <f t="shared" si="1"/>
        <v>1</v>
      </c>
      <c r="B32" s="21"/>
      <c r="C32" s="21"/>
      <c r="D32" s="22"/>
      <c r="E32" s="21"/>
      <c r="F32" s="21"/>
      <c r="G32" s="23"/>
      <c r="H32" s="21"/>
      <c r="I32" s="21"/>
      <c r="J32" s="24"/>
      <c r="K32" s="7" t="e">
        <f t="shared" si="2"/>
        <v>#N/A</v>
      </c>
      <c r="L32" s="24"/>
      <c r="M32" s="7" t="e">
        <f t="shared" si="3"/>
        <v>#N/A</v>
      </c>
      <c r="N32" s="27">
        <f t="shared" si="4"/>
        <v>0</v>
      </c>
      <c r="O32" s="7" t="str">
        <f t="shared" si="5"/>
        <v>-</v>
      </c>
      <c r="P32" s="7">
        <f t="shared" si="6"/>
        <v>0</v>
      </c>
      <c r="Q32" s="7">
        <f>SUMIF(титульная!C$28:C$94,A32,титульная!D$28:D$94)</f>
        <v>20</v>
      </c>
      <c r="R32" s="2"/>
      <c r="S32">
        <f>SUMIF(титульная!$C$11:$C$25,I32,титульная!$D$11:$D$25)</f>
        <v>0</v>
      </c>
      <c r="T32">
        <f t="shared" si="7"/>
        <v>0</v>
      </c>
      <c r="U32">
        <f t="shared" si="8"/>
        <v>0</v>
      </c>
      <c r="V32" t="str">
        <f t="shared" si="12"/>
        <v>-</v>
      </c>
      <c r="W32" t="str">
        <f t="shared" si="9"/>
        <v>-</v>
      </c>
      <c r="X32" t="str">
        <f t="shared" si="10"/>
        <v>-</v>
      </c>
      <c r="Y32">
        <f t="shared" si="11"/>
        <v>1</v>
      </c>
    </row>
    <row r="33" spans="1:25">
      <c r="A33" s="8">
        <f t="shared" si="1"/>
        <v>1</v>
      </c>
      <c r="B33" s="21"/>
      <c r="C33" s="21"/>
      <c r="D33" s="22"/>
      <c r="E33" s="21"/>
      <c r="F33" s="21"/>
      <c r="G33" s="23"/>
      <c r="H33" s="21"/>
      <c r="I33" s="21"/>
      <c r="J33" s="24"/>
      <c r="K33" s="7" t="e">
        <f t="shared" si="2"/>
        <v>#N/A</v>
      </c>
      <c r="L33" s="24"/>
      <c r="M33" s="7" t="e">
        <f t="shared" si="3"/>
        <v>#N/A</v>
      </c>
      <c r="N33" s="27">
        <f t="shared" si="4"/>
        <v>0</v>
      </c>
      <c r="O33" s="7" t="str">
        <f t="shared" si="5"/>
        <v>-</v>
      </c>
      <c r="P33" s="7">
        <f t="shared" si="6"/>
        <v>0</v>
      </c>
      <c r="Q33" s="7">
        <f>SUMIF(титульная!C$28:C$94,A33,титульная!D$28:D$94)</f>
        <v>20</v>
      </c>
      <c r="R33" s="2"/>
      <c r="S33">
        <f>SUMIF(титульная!$C$11:$C$25,I33,титульная!$D$11:$D$25)</f>
        <v>0</v>
      </c>
      <c r="T33">
        <f t="shared" si="7"/>
        <v>0</v>
      </c>
      <c r="U33">
        <f t="shared" si="8"/>
        <v>0</v>
      </c>
      <c r="V33" t="str">
        <f t="shared" si="12"/>
        <v>-</v>
      </c>
      <c r="W33" t="str">
        <f t="shared" si="9"/>
        <v>-</v>
      </c>
      <c r="X33" t="str">
        <f t="shared" si="10"/>
        <v>-</v>
      </c>
      <c r="Y33">
        <f t="shared" si="11"/>
        <v>1</v>
      </c>
    </row>
    <row r="34" spans="1:25">
      <c r="A34" s="8">
        <f t="shared" si="1"/>
        <v>1</v>
      </c>
      <c r="B34" s="21"/>
      <c r="C34" s="21"/>
      <c r="D34" s="22"/>
      <c r="E34" s="21"/>
      <c r="F34" s="21"/>
      <c r="G34" s="23"/>
      <c r="H34" s="21"/>
      <c r="I34" s="21"/>
      <c r="J34" s="24"/>
      <c r="K34" s="7" t="e">
        <f t="shared" si="2"/>
        <v>#N/A</v>
      </c>
      <c r="L34" s="24"/>
      <c r="M34" s="7" t="e">
        <f t="shared" si="3"/>
        <v>#N/A</v>
      </c>
      <c r="N34" s="27">
        <f t="shared" si="4"/>
        <v>0</v>
      </c>
      <c r="O34" s="7" t="str">
        <f t="shared" si="5"/>
        <v>-</v>
      </c>
      <c r="P34" s="7">
        <f t="shared" si="6"/>
        <v>0</v>
      </c>
      <c r="Q34" s="7">
        <f>SUMIF(титульная!C$28:C$94,A34,титульная!D$28:D$94)</f>
        <v>20</v>
      </c>
      <c r="R34" s="2"/>
      <c r="S34">
        <f>SUMIF(титульная!$C$11:$C$25,I34,титульная!$D$11:$D$25)</f>
        <v>0</v>
      </c>
      <c r="T34">
        <f t="shared" si="7"/>
        <v>0</v>
      </c>
      <c r="U34">
        <f t="shared" si="8"/>
        <v>0</v>
      </c>
      <c r="V34" t="str">
        <f t="shared" si="12"/>
        <v>-</v>
      </c>
      <c r="W34" t="str">
        <f t="shared" si="9"/>
        <v>-</v>
      </c>
      <c r="X34" t="str">
        <f t="shared" si="10"/>
        <v>-</v>
      </c>
      <c r="Y34">
        <f t="shared" si="11"/>
        <v>1</v>
      </c>
    </row>
    <row r="35" spans="1:25">
      <c r="A35" s="8">
        <f t="shared" si="1"/>
        <v>1</v>
      </c>
      <c r="B35" s="21"/>
      <c r="C35" s="21"/>
      <c r="D35" s="22"/>
      <c r="E35" s="21"/>
      <c r="F35" s="21"/>
      <c r="G35" s="23"/>
      <c r="H35" s="21"/>
      <c r="I35" s="21"/>
      <c r="J35" s="24"/>
      <c r="K35" s="7" t="e">
        <f t="shared" si="2"/>
        <v>#N/A</v>
      </c>
      <c r="L35" s="24"/>
      <c r="M35" s="7" t="e">
        <f t="shared" si="3"/>
        <v>#N/A</v>
      </c>
      <c r="N35" s="27">
        <f t="shared" si="4"/>
        <v>0</v>
      </c>
      <c r="O35" s="7" t="str">
        <f t="shared" si="5"/>
        <v>-</v>
      </c>
      <c r="P35" s="7">
        <f t="shared" si="6"/>
        <v>0</v>
      </c>
      <c r="Q35" s="7">
        <f>SUMIF(титульная!C$28:C$94,A35,титульная!D$28:D$94)</f>
        <v>20</v>
      </c>
      <c r="R35" s="2"/>
      <c r="S35">
        <f>SUMIF(титульная!$C$11:$C$25,I35,титульная!$D$11:$D$25)</f>
        <v>0</v>
      </c>
      <c r="T35">
        <f t="shared" si="7"/>
        <v>0</v>
      </c>
      <c r="U35">
        <f t="shared" si="8"/>
        <v>0</v>
      </c>
      <c r="V35" t="str">
        <f t="shared" si="12"/>
        <v>-</v>
      </c>
      <c r="W35" t="str">
        <f t="shared" si="9"/>
        <v>-</v>
      </c>
      <c r="X35" t="str">
        <f t="shared" si="10"/>
        <v>-</v>
      </c>
      <c r="Y35">
        <f t="shared" si="11"/>
        <v>1</v>
      </c>
    </row>
    <row r="36" spans="1:25">
      <c r="A36" s="8">
        <f t="shared" si="1"/>
        <v>1</v>
      </c>
      <c r="B36" s="21"/>
      <c r="C36" s="21"/>
      <c r="D36" s="22"/>
      <c r="E36" s="21"/>
      <c r="F36" s="21"/>
      <c r="G36" s="23"/>
      <c r="H36" s="21"/>
      <c r="I36" s="21"/>
      <c r="J36" s="24"/>
      <c r="K36" s="7" t="e">
        <f t="shared" si="2"/>
        <v>#N/A</v>
      </c>
      <c r="L36" s="24"/>
      <c r="M36" s="7" t="e">
        <f t="shared" si="3"/>
        <v>#N/A</v>
      </c>
      <c r="N36" s="27">
        <f t="shared" si="4"/>
        <v>0</v>
      </c>
      <c r="O36" s="7" t="str">
        <f t="shared" si="5"/>
        <v>-</v>
      </c>
      <c r="P36" s="7">
        <f t="shared" si="6"/>
        <v>0</v>
      </c>
      <c r="Q36" s="7">
        <f>SUMIF(титульная!C$28:C$94,A36,титульная!D$28:D$94)</f>
        <v>20</v>
      </c>
      <c r="R36" s="2"/>
      <c r="S36">
        <f>SUMIF(титульная!$C$11:$C$25,I36,титульная!$D$11:$D$25)</f>
        <v>0</v>
      </c>
      <c r="T36">
        <f t="shared" si="7"/>
        <v>0</v>
      </c>
      <c r="U36">
        <f t="shared" si="8"/>
        <v>0</v>
      </c>
      <c r="V36" t="str">
        <f t="shared" si="12"/>
        <v>-</v>
      </c>
      <c r="W36" t="str">
        <f t="shared" si="9"/>
        <v>-</v>
      </c>
      <c r="X36" t="str">
        <f t="shared" si="10"/>
        <v>-</v>
      </c>
      <c r="Y36">
        <f t="shared" si="11"/>
        <v>1</v>
      </c>
    </row>
    <row r="37" spans="1:25">
      <c r="A37" s="8">
        <f t="shared" si="1"/>
        <v>1</v>
      </c>
      <c r="B37" s="21"/>
      <c r="C37" s="21"/>
      <c r="D37" s="22"/>
      <c r="E37" s="21"/>
      <c r="F37" s="21"/>
      <c r="G37" s="23"/>
      <c r="H37" s="21"/>
      <c r="I37" s="21"/>
      <c r="J37" s="24"/>
      <c r="K37" s="7" t="e">
        <f t="shared" si="2"/>
        <v>#N/A</v>
      </c>
      <c r="L37" s="24"/>
      <c r="M37" s="7" t="e">
        <f t="shared" si="3"/>
        <v>#N/A</v>
      </c>
      <c r="N37" s="27">
        <f t="shared" si="4"/>
        <v>0</v>
      </c>
      <c r="O37" s="7" t="str">
        <f t="shared" si="5"/>
        <v>-</v>
      </c>
      <c r="P37" s="7">
        <f t="shared" si="6"/>
        <v>0</v>
      </c>
      <c r="Q37" s="7">
        <f>SUMIF(титульная!C$28:C$94,A37,титульная!D$28:D$94)</f>
        <v>20</v>
      </c>
      <c r="R37" s="2"/>
      <c r="S37">
        <f>SUMIF(титульная!$C$11:$C$25,I37,титульная!$D$11:$D$25)</f>
        <v>0</v>
      </c>
      <c r="T37">
        <f t="shared" si="7"/>
        <v>0</v>
      </c>
      <c r="U37">
        <f t="shared" si="8"/>
        <v>0</v>
      </c>
      <c r="V37" t="str">
        <f t="shared" si="12"/>
        <v>-</v>
      </c>
      <c r="W37" t="str">
        <f t="shared" si="9"/>
        <v>-</v>
      </c>
      <c r="X37" t="str">
        <f t="shared" si="10"/>
        <v>-</v>
      </c>
      <c r="Y37">
        <f t="shared" si="11"/>
        <v>1</v>
      </c>
    </row>
    <row r="38" spans="1:25">
      <c r="A38" s="8">
        <f t="shared" si="1"/>
        <v>1</v>
      </c>
      <c r="B38" s="21"/>
      <c r="C38" s="21"/>
      <c r="D38" s="22"/>
      <c r="E38" s="21"/>
      <c r="F38" s="21"/>
      <c r="G38" s="23"/>
      <c r="H38" s="21"/>
      <c r="I38" s="21"/>
      <c r="J38" s="24"/>
      <c r="K38" s="7" t="e">
        <f t="shared" si="2"/>
        <v>#N/A</v>
      </c>
      <c r="L38" s="24"/>
      <c r="M38" s="7" t="e">
        <f t="shared" si="3"/>
        <v>#N/A</v>
      </c>
      <c r="N38" s="27">
        <f t="shared" si="4"/>
        <v>0</v>
      </c>
      <c r="O38" s="7" t="str">
        <f t="shared" si="5"/>
        <v>-</v>
      </c>
      <c r="P38" s="7">
        <f t="shared" si="6"/>
        <v>0</v>
      </c>
      <c r="Q38" s="7">
        <f>SUMIF(титульная!C$28:C$94,A38,титульная!D$28:D$94)</f>
        <v>20</v>
      </c>
      <c r="R38" s="2"/>
      <c r="S38">
        <f>SUMIF(титульная!$C$11:$C$25,I38,титульная!$D$11:$D$25)</f>
        <v>0</v>
      </c>
      <c r="T38">
        <f t="shared" si="7"/>
        <v>0</v>
      </c>
      <c r="U38">
        <f t="shared" si="8"/>
        <v>0</v>
      </c>
      <c r="V38" t="str">
        <f t="shared" si="12"/>
        <v>-</v>
      </c>
      <c r="W38" t="str">
        <f t="shared" si="9"/>
        <v>-</v>
      </c>
      <c r="X38" t="str">
        <f t="shared" si="10"/>
        <v>-</v>
      </c>
      <c r="Y38">
        <f t="shared" si="11"/>
        <v>1</v>
      </c>
    </row>
    <row r="39" spans="1:25">
      <c r="A39" s="8">
        <f t="shared" si="1"/>
        <v>1</v>
      </c>
      <c r="B39" s="21"/>
      <c r="C39" s="21"/>
      <c r="D39" s="22"/>
      <c r="E39" s="21"/>
      <c r="F39" s="21"/>
      <c r="G39" s="23"/>
      <c r="H39" s="21"/>
      <c r="I39" s="21"/>
      <c r="J39" s="24"/>
      <c r="K39" s="7" t="e">
        <f t="shared" si="2"/>
        <v>#N/A</v>
      </c>
      <c r="L39" s="24"/>
      <c r="M39" s="7" t="e">
        <f t="shared" si="3"/>
        <v>#N/A</v>
      </c>
      <c r="N39" s="27">
        <f t="shared" si="4"/>
        <v>0</v>
      </c>
      <c r="O39" s="7" t="str">
        <f t="shared" si="5"/>
        <v>-</v>
      </c>
      <c r="P39" s="7">
        <f t="shared" si="6"/>
        <v>0</v>
      </c>
      <c r="Q39" s="7">
        <f>SUMIF(титульная!C$28:C$94,A39,титульная!D$28:D$94)</f>
        <v>20</v>
      </c>
      <c r="R39" s="2"/>
      <c r="S39">
        <f>SUMIF(титульная!$C$11:$C$25,I39,титульная!$D$11:$D$25)</f>
        <v>0</v>
      </c>
      <c r="T39">
        <f t="shared" si="7"/>
        <v>0</v>
      </c>
      <c r="U39">
        <f t="shared" si="8"/>
        <v>0</v>
      </c>
      <c r="V39" t="str">
        <f t="shared" si="12"/>
        <v>-</v>
      </c>
      <c r="W39" t="str">
        <f t="shared" si="9"/>
        <v>-</v>
      </c>
      <c r="X39" t="str">
        <f t="shared" si="10"/>
        <v>-</v>
      </c>
      <c r="Y39">
        <f t="shared" si="11"/>
        <v>1</v>
      </c>
    </row>
    <row r="40" spans="1:25">
      <c r="A40" s="8">
        <f t="shared" si="1"/>
        <v>1</v>
      </c>
      <c r="B40" s="21"/>
      <c r="C40" s="21"/>
      <c r="D40" s="22"/>
      <c r="E40" s="21"/>
      <c r="F40" s="21"/>
      <c r="G40" s="23"/>
      <c r="H40" s="21"/>
      <c r="I40" s="21"/>
      <c r="J40" s="24"/>
      <c r="K40" s="7" t="e">
        <f t="shared" si="2"/>
        <v>#N/A</v>
      </c>
      <c r="L40" s="24"/>
      <c r="M40" s="7" t="e">
        <f t="shared" si="3"/>
        <v>#N/A</v>
      </c>
      <c r="N40" s="27">
        <f t="shared" si="4"/>
        <v>0</v>
      </c>
      <c r="O40" s="7" t="str">
        <f t="shared" si="5"/>
        <v>-</v>
      </c>
      <c r="P40" s="7">
        <f t="shared" si="6"/>
        <v>0</v>
      </c>
      <c r="Q40" s="7">
        <f>SUMIF(титульная!C$28:C$94,A40,титульная!D$28:D$94)</f>
        <v>20</v>
      </c>
      <c r="R40" s="2"/>
      <c r="S40">
        <f>SUMIF(титульная!$C$11:$C$25,I40,титульная!$D$11:$D$25)</f>
        <v>0</v>
      </c>
      <c r="T40">
        <f t="shared" si="7"/>
        <v>0</v>
      </c>
      <c r="U40">
        <f t="shared" si="8"/>
        <v>0</v>
      </c>
      <c r="V40" t="str">
        <f t="shared" si="12"/>
        <v>-</v>
      </c>
      <c r="W40" t="str">
        <f t="shared" si="9"/>
        <v>-</v>
      </c>
      <c r="X40" t="str">
        <f t="shared" si="10"/>
        <v>-</v>
      </c>
      <c r="Y40">
        <f t="shared" si="11"/>
        <v>1</v>
      </c>
    </row>
    <row r="41" spans="1:25">
      <c r="A41" s="8">
        <f t="shared" si="1"/>
        <v>1</v>
      </c>
      <c r="B41" s="21"/>
      <c r="C41" s="21"/>
      <c r="D41" s="22"/>
      <c r="E41" s="21"/>
      <c r="F41" s="21"/>
      <c r="G41" s="23"/>
      <c r="H41" s="21"/>
      <c r="I41" s="21"/>
      <c r="J41" s="24"/>
      <c r="K41" s="7" t="e">
        <f t="shared" si="2"/>
        <v>#N/A</v>
      </c>
      <c r="L41" s="24"/>
      <c r="M41" s="7" t="e">
        <f t="shared" si="3"/>
        <v>#N/A</v>
      </c>
      <c r="N41" s="27">
        <f t="shared" si="4"/>
        <v>0</v>
      </c>
      <c r="O41" s="7" t="str">
        <f t="shared" si="5"/>
        <v>-</v>
      </c>
      <c r="P41" s="7">
        <f t="shared" si="6"/>
        <v>0</v>
      </c>
      <c r="Q41" s="7">
        <f>SUMIF(титульная!C$28:C$94,A41,титульная!D$28:D$94)</f>
        <v>20</v>
      </c>
      <c r="R41" s="2"/>
      <c r="S41">
        <f>SUMIF(титульная!$C$11:$C$25,I41,титульная!$D$11:$D$25)</f>
        <v>0</v>
      </c>
      <c r="T41">
        <f t="shared" si="7"/>
        <v>0</v>
      </c>
      <c r="U41">
        <f t="shared" si="8"/>
        <v>0</v>
      </c>
      <c r="V41" t="str">
        <f t="shared" si="12"/>
        <v>-</v>
      </c>
      <c r="W41" t="str">
        <f t="shared" si="9"/>
        <v>-</v>
      </c>
      <c r="X41" t="str">
        <f t="shared" si="10"/>
        <v>-</v>
      </c>
      <c r="Y41">
        <f t="shared" si="11"/>
        <v>1</v>
      </c>
    </row>
    <row r="42" spans="1:25">
      <c r="A42" s="8">
        <f t="shared" si="1"/>
        <v>1</v>
      </c>
      <c r="B42" s="21"/>
      <c r="C42" s="21"/>
      <c r="D42" s="22"/>
      <c r="E42" s="21"/>
      <c r="F42" s="21"/>
      <c r="G42" s="23"/>
      <c r="H42" s="21"/>
      <c r="I42" s="21"/>
      <c r="J42" s="24"/>
      <c r="K42" s="7" t="e">
        <f t="shared" si="2"/>
        <v>#N/A</v>
      </c>
      <c r="L42" s="24"/>
      <c r="M42" s="7" t="e">
        <f t="shared" si="3"/>
        <v>#N/A</v>
      </c>
      <c r="N42" s="27">
        <f t="shared" si="4"/>
        <v>0</v>
      </c>
      <c r="O42" s="7" t="str">
        <f t="shared" si="5"/>
        <v>-</v>
      </c>
      <c r="P42" s="7">
        <f t="shared" si="6"/>
        <v>0</v>
      </c>
      <c r="Q42" s="7">
        <f>SUMIF(титульная!C$28:C$94,A42,титульная!D$28:D$94)</f>
        <v>20</v>
      </c>
      <c r="R42" s="2"/>
      <c r="S42">
        <f>SUMIF(титульная!$C$11:$C$25,I42,титульная!$D$11:$D$25)</f>
        <v>0</v>
      </c>
      <c r="T42">
        <f t="shared" si="7"/>
        <v>0</v>
      </c>
      <c r="U42">
        <f t="shared" si="8"/>
        <v>0</v>
      </c>
      <c r="V42" t="str">
        <f t="shared" si="12"/>
        <v>-</v>
      </c>
      <c r="W42" t="str">
        <f t="shared" si="9"/>
        <v>-</v>
      </c>
      <c r="X42" t="str">
        <f t="shared" si="10"/>
        <v>-</v>
      </c>
      <c r="Y42">
        <f t="shared" si="11"/>
        <v>1</v>
      </c>
    </row>
    <row r="43" spans="1:25">
      <c r="A43" s="8">
        <f t="shared" si="1"/>
        <v>1</v>
      </c>
      <c r="B43" s="21"/>
      <c r="C43" s="21"/>
      <c r="D43" s="22"/>
      <c r="E43" s="21"/>
      <c r="F43" s="21"/>
      <c r="G43" s="23"/>
      <c r="H43" s="21"/>
      <c r="I43" s="21"/>
      <c r="J43" s="24"/>
      <c r="K43" s="7" t="e">
        <f t="shared" si="2"/>
        <v>#N/A</v>
      </c>
      <c r="L43" s="24"/>
      <c r="M43" s="7" t="e">
        <f t="shared" si="3"/>
        <v>#N/A</v>
      </c>
      <c r="N43" s="27">
        <f t="shared" si="4"/>
        <v>0</v>
      </c>
      <c r="O43" s="7" t="str">
        <f t="shared" si="5"/>
        <v>-</v>
      </c>
      <c r="P43" s="7">
        <f t="shared" si="6"/>
        <v>0</v>
      </c>
      <c r="Q43" s="7">
        <f>SUMIF(титульная!C$28:C$94,A43,титульная!D$28:D$94)</f>
        <v>20</v>
      </c>
      <c r="R43" s="2"/>
      <c r="S43">
        <f>SUMIF(титульная!$C$11:$C$25,I43,титульная!$D$11:$D$25)</f>
        <v>0</v>
      </c>
      <c r="T43">
        <f t="shared" si="7"/>
        <v>0</v>
      </c>
      <c r="U43">
        <f t="shared" si="8"/>
        <v>0</v>
      </c>
      <c r="V43" t="str">
        <f t="shared" si="12"/>
        <v>-</v>
      </c>
      <c r="W43" t="str">
        <f t="shared" si="9"/>
        <v>-</v>
      </c>
      <c r="X43" t="str">
        <f t="shared" si="10"/>
        <v>-</v>
      </c>
      <c r="Y43">
        <f t="shared" si="11"/>
        <v>1</v>
      </c>
    </row>
    <row r="44" spans="1:25">
      <c r="A44" s="8">
        <f t="shared" si="1"/>
        <v>1</v>
      </c>
      <c r="B44" s="2"/>
      <c r="C44" s="2"/>
      <c r="D44" s="22"/>
      <c r="E44" s="2"/>
      <c r="F44" s="2"/>
      <c r="G44" s="23"/>
      <c r="H44" s="2"/>
      <c r="I44" s="2"/>
      <c r="J44" s="25"/>
      <c r="K44" s="7" t="e">
        <f t="shared" si="2"/>
        <v>#N/A</v>
      </c>
      <c r="L44" s="25"/>
      <c r="M44" s="7" t="e">
        <f t="shared" si="3"/>
        <v>#N/A</v>
      </c>
      <c r="N44" s="27">
        <f t="shared" si="4"/>
        <v>0</v>
      </c>
      <c r="O44" s="7" t="str">
        <f t="shared" si="5"/>
        <v>-</v>
      </c>
      <c r="P44" s="7">
        <f t="shared" si="6"/>
        <v>0</v>
      </c>
      <c r="Q44" s="7">
        <f>SUMIF(титульная!C$28:C$94,A44,титульная!D$28:D$94)</f>
        <v>20</v>
      </c>
      <c r="R44" s="2"/>
      <c r="S44">
        <f>SUMIF(титульная!$C$11:$C$25,I44,титульная!$D$11:$D$25)</f>
        <v>0</v>
      </c>
      <c r="T44">
        <f t="shared" si="7"/>
        <v>0</v>
      </c>
      <c r="U44">
        <f t="shared" si="8"/>
        <v>0</v>
      </c>
      <c r="V44" t="str">
        <f t="shared" si="12"/>
        <v>-</v>
      </c>
      <c r="W44" t="str">
        <f t="shared" si="9"/>
        <v>-</v>
      </c>
      <c r="X44" t="str">
        <f t="shared" si="10"/>
        <v>-</v>
      </c>
      <c r="Y44">
        <f t="shared" si="11"/>
        <v>1</v>
      </c>
    </row>
    <row r="46" spans="1:25">
      <c r="A46" t="s">
        <v>54</v>
      </c>
      <c r="D46" t="str">
        <f>титульная!$D$7</f>
        <v>Исрапилов Ш.К. (1кат.)</v>
      </c>
      <c r="N46" t="s">
        <v>53</v>
      </c>
      <c r="R46" t="str">
        <f>титульная!$D$8</f>
        <v>Олейников Д.А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T46"/>
  <sheetViews>
    <sheetView topLeftCell="A3" workbookViewId="0">
      <selection activeCell="Y48" sqref="Y48"/>
    </sheetView>
  </sheetViews>
  <sheetFormatPr defaultRowHeight="15"/>
  <cols>
    <col min="1" max="1" width="6.42578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16.5703125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tr">
        <f>титульная!D4</f>
        <v>Открытое Первенство Волгоградской области по гиревому спорту среди юношей и девушек 1999 г.р. и моложе.</v>
      </c>
    </row>
    <row r="5" spans="1:20">
      <c r="A5" s="11"/>
      <c r="B5" s="11" t="str">
        <f>титульная!$D$5</f>
        <v>30 декабря 2017 г.</v>
      </c>
      <c r="H5" s="7"/>
      <c r="I5" s="7"/>
      <c r="J5" s="7"/>
      <c r="K5" s="7"/>
    </row>
    <row r="6" spans="1:20">
      <c r="A6" s="11"/>
      <c r="B6" s="11" t="s">
        <v>141</v>
      </c>
      <c r="H6" s="7"/>
      <c r="I6" s="8"/>
      <c r="J6" s="8"/>
      <c r="K6" s="8"/>
    </row>
    <row r="7" spans="1:20">
      <c r="H7" s="7"/>
      <c r="I7" s="7"/>
      <c r="J7" s="7"/>
      <c r="K7" s="7"/>
    </row>
    <row r="8" spans="1:20">
      <c r="H8" s="7"/>
      <c r="I8" s="8"/>
      <c r="J8" s="8"/>
      <c r="K8" s="8"/>
    </row>
    <row r="9" spans="1:20" ht="21">
      <c r="B9" s="57" t="s">
        <v>60</v>
      </c>
      <c r="C9" s="58"/>
      <c r="D9" s="57" t="s">
        <v>138</v>
      </c>
      <c r="E9" s="59"/>
      <c r="H9" s="7"/>
      <c r="I9" s="7"/>
      <c r="J9" s="7"/>
      <c r="K9" s="7"/>
    </row>
    <row r="10" spans="1:20">
      <c r="H10" s="7"/>
      <c r="I10" s="8"/>
      <c r="J10" s="8"/>
      <c r="K10" s="8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139</v>
      </c>
      <c r="C13" s="29">
        <v>2004</v>
      </c>
      <c r="D13" s="30" t="s">
        <v>88</v>
      </c>
      <c r="E13" s="29">
        <v>50</v>
      </c>
      <c r="F13" s="29">
        <v>12</v>
      </c>
      <c r="G13" s="24">
        <v>71</v>
      </c>
      <c r="H13" s="7">
        <f>RANK(G13,G$13:G$42)</f>
        <v>2</v>
      </c>
      <c r="I13" s="24">
        <v>140</v>
      </c>
      <c r="J13" s="7">
        <f>RANK(I13,I$13:I$42)</f>
        <v>2</v>
      </c>
      <c r="K13" s="27">
        <f>G13+I13/2</f>
        <v>141</v>
      </c>
      <c r="L13" s="7" t="str">
        <f>IF(F13=$Q$12,Q13,IF(F13=$R$12,R13,IF(F13=$S$12,S13,"-")))</f>
        <v>-</v>
      </c>
      <c r="M13" s="33" t="str">
        <f>IF(D13="Волжский","Исрапилов Ш.К."," ")</f>
        <v>Исрапилов Ш.К.</v>
      </c>
      <c r="N13">
        <f>SUMIF(титульная!$C$11:$C$25,F13,титульная!$D$11:$D$25)</f>
        <v>5</v>
      </c>
      <c r="O13">
        <f>G13*N13</f>
        <v>355</v>
      </c>
      <c r="P13">
        <f>I13*N13</f>
        <v>700</v>
      </c>
      <c r="Q13">
        <f t="shared" ref="Q13:Q42" si="0">IF($K13&lt;=$K$10,"-",IF($K13&lt;=$J$10,$K$9,IF($K13&lt;=$I$10,$J$9,$I$9)))</f>
        <v>0</v>
      </c>
      <c r="R13">
        <f>IF($K13&lt;=$K$8,"-",IF($K13&lt;=$J$8,$K$7,IF($K13&lt;=$I$8,$J$7,$I$7)))</f>
        <v>0</v>
      </c>
      <c r="S13">
        <f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94</v>
      </c>
      <c r="C14" s="29">
        <v>2004</v>
      </c>
      <c r="D14" s="30" t="s">
        <v>88</v>
      </c>
      <c r="E14" s="29">
        <v>45.5</v>
      </c>
      <c r="F14" s="29">
        <v>10</v>
      </c>
      <c r="G14" s="24">
        <v>50</v>
      </c>
      <c r="H14" s="29">
        <f>RANK(G14,G$13:G$42)</f>
        <v>3</v>
      </c>
      <c r="I14" s="24">
        <v>100</v>
      </c>
      <c r="J14" s="29">
        <f>RANK(I14,I$13:I$42)</f>
        <v>3</v>
      </c>
      <c r="K14" s="27">
        <f>G14+I14/2</f>
        <v>100</v>
      </c>
      <c r="L14" s="29" t="str">
        <f>IF(F14=$Q$12,Q14,IF(F14=$R$12,R14,IF(F14=$S$12,S14,"-")))</f>
        <v>-</v>
      </c>
      <c r="M14" s="33" t="str">
        <f>IF(D14="Волжский","Исрапилов Ш.К."," ")</f>
        <v>Исрапилов Ш.К.</v>
      </c>
      <c r="N14">
        <f>SUMIF(титульная!$C$11:$C$25,F14,титульная!$D$11:$D$25)</f>
        <v>4</v>
      </c>
      <c r="O14">
        <f>G14*N14</f>
        <v>200</v>
      </c>
      <c r="P14">
        <f>I14*N14</f>
        <v>400</v>
      </c>
      <c r="Q14">
        <f t="shared" si="0"/>
        <v>0</v>
      </c>
      <c r="R14">
        <f t="shared" ref="R14:R42" si="1">IF($K14&lt;=$K$8,"-",IF($K14&lt;=$J$8,$K$7,IF($K14&lt;=$I$8,$J$7,$I$7)))</f>
        <v>0</v>
      </c>
      <c r="S14">
        <f t="shared" ref="S14:S42" si="2">IF($K14&lt;=$K$6,"-",IF($K14&lt;=$J$6,$K$5,IF($K14&lt;=$I$6,$J$5,$I$5)))</f>
        <v>0</v>
      </c>
      <c r="T14" t="e">
        <f>#REF!+(1-E14)</f>
        <v>#REF!</v>
      </c>
    </row>
    <row r="15" spans="1:20">
      <c r="A15" s="8">
        <v>3</v>
      </c>
      <c r="B15" s="28" t="s">
        <v>126</v>
      </c>
      <c r="C15" s="29">
        <v>2004</v>
      </c>
      <c r="D15" s="30" t="s">
        <v>86</v>
      </c>
      <c r="E15" s="29">
        <v>35</v>
      </c>
      <c r="F15" s="29">
        <v>6</v>
      </c>
      <c r="G15" s="24">
        <v>113</v>
      </c>
      <c r="H15" s="29">
        <f>RANK(G15,G$13:G$42)</f>
        <v>1</v>
      </c>
      <c r="I15" s="24">
        <v>166</v>
      </c>
      <c r="J15" s="29">
        <f>RANK(I15,I$13:I$42)</f>
        <v>1</v>
      </c>
      <c r="K15" s="27">
        <f>G15+I15/2</f>
        <v>196</v>
      </c>
      <c r="L15" s="29" t="str">
        <f>IF(F15=$Q$12,Q15,IF(F15=$R$12,R15,IF(F15=$S$12,S15,"-")))</f>
        <v>-</v>
      </c>
      <c r="M15" s="33" t="s">
        <v>156</v>
      </c>
      <c r="N15">
        <f>SUMIF(титульная!$C$11:$C$25,F15,титульная!$D$11:$D$25)</f>
        <v>1.5</v>
      </c>
      <c r="O15">
        <f>G15*N15</f>
        <v>169.5</v>
      </c>
      <c r="P15">
        <f>I15*N15</f>
        <v>249</v>
      </c>
      <c r="Q15">
        <f t="shared" si="0"/>
        <v>0</v>
      </c>
      <c r="R15">
        <f t="shared" si="1"/>
        <v>0</v>
      </c>
      <c r="S15">
        <f t="shared" si="2"/>
        <v>0</v>
      </c>
      <c r="T15" t="e">
        <f>#REF!+(1-E15)</f>
        <v>#REF!</v>
      </c>
    </row>
    <row r="16" spans="1:20">
      <c r="A16" s="8">
        <v>4</v>
      </c>
      <c r="B16" s="28" t="s">
        <v>125</v>
      </c>
      <c r="C16" s="29">
        <v>2004</v>
      </c>
      <c r="D16" s="30" t="s">
        <v>88</v>
      </c>
      <c r="E16" s="29">
        <v>36</v>
      </c>
      <c r="F16" s="29">
        <v>8</v>
      </c>
      <c r="G16" s="24">
        <v>34</v>
      </c>
      <c r="H16" s="7">
        <f>RANK(G16,G$13:G$42)</f>
        <v>4</v>
      </c>
      <c r="I16" s="24">
        <v>68</v>
      </c>
      <c r="J16" s="7">
        <f>RANK(I16,I$13:I$42)</f>
        <v>4</v>
      </c>
      <c r="K16" s="27">
        <f>G16+I16/2</f>
        <v>68</v>
      </c>
      <c r="L16" s="7" t="str">
        <f>IF(F16=$Q$12,Q16,IF(F16=$R$12,R16,IF(F16=$S$12,S16,"-")))</f>
        <v>-</v>
      </c>
      <c r="M16" s="33" t="str">
        <f>IF(D16="Волжский","Исрапилов Ш.К."," ")</f>
        <v>Исрапилов Ш.К.</v>
      </c>
      <c r="N16">
        <f>SUMIF(титульная!$C$11:$C$25,F16,титульная!$D$11:$D$25)</f>
        <v>3</v>
      </c>
      <c r="O16">
        <f>G16*N16</f>
        <v>102</v>
      </c>
      <c r="P16">
        <f>I16*N16</f>
        <v>204</v>
      </c>
      <c r="Q16">
        <f t="shared" si="0"/>
        <v>0</v>
      </c>
      <c r="R16">
        <f t="shared" si="1"/>
        <v>0</v>
      </c>
      <c r="S16">
        <f t="shared" si="2"/>
        <v>0</v>
      </c>
      <c r="T16" t="e">
        <f>#REF!+(1-E16)</f>
        <v>#REF!</v>
      </c>
    </row>
    <row r="17" spans="1:20" hidden="1">
      <c r="A17" s="8"/>
      <c r="B17" s="28"/>
      <c r="C17" s="29"/>
      <c r="D17" s="30"/>
      <c r="E17" s="29"/>
      <c r="F17" s="29"/>
      <c r="G17" s="24"/>
      <c r="H17" s="29"/>
      <c r="I17" s="24"/>
      <c r="J17" s="29"/>
      <c r="K17" s="27"/>
      <c r="L17" s="29" t="str">
        <f>IF(F17=$Q$12,Q17,IF(F17=$R$12,R17,IF(F17=$S$12,S17,"-")))</f>
        <v>-</v>
      </c>
      <c r="M17" s="33"/>
      <c r="N17">
        <f>SUMIF(титульная!$C$11:$C$25,F17,титульная!$D$11:$D$25)</f>
        <v>0</v>
      </c>
      <c r="O17">
        <f>G17*N17</f>
        <v>0</v>
      </c>
      <c r="P17">
        <f>I17*N17</f>
        <v>0</v>
      </c>
      <c r="Q17" t="str">
        <f t="shared" si="0"/>
        <v>-</v>
      </c>
      <c r="R17" t="str">
        <f t="shared" si="1"/>
        <v>-</v>
      </c>
      <c r="S17" t="str">
        <f t="shared" si="2"/>
        <v>-</v>
      </c>
      <c r="T17" t="e">
        <f>#REF!+(1-E17)</f>
        <v>#REF!</v>
      </c>
    </row>
    <row r="18" spans="1:20" hidden="1">
      <c r="A18" s="8"/>
      <c r="B18" s="28"/>
      <c r="C18" s="29"/>
      <c r="D18" s="30"/>
      <c r="E18" s="29"/>
      <c r="F18" s="29"/>
      <c r="G18" s="24"/>
      <c r="H18" s="29"/>
      <c r="I18" s="24"/>
      <c r="J18" s="29"/>
      <c r="K18" s="27"/>
      <c r="L18" s="29" t="str">
        <f>IF(F18=$Q$12,Q18,IF(F18=$R$12,R18,IF(F18=$S$12,S18,"-")))</f>
        <v>-</v>
      </c>
      <c r="M18" s="33"/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/>
      <c r="B19" s="28"/>
      <c r="C19" s="29"/>
      <c r="D19" s="30"/>
      <c r="E19" s="29"/>
      <c r="F19" s="29"/>
      <c r="G19" s="24"/>
      <c r="H19" s="29"/>
      <c r="I19" s="24"/>
      <c r="J19" s="29"/>
      <c r="K19" s="27"/>
      <c r="L19" s="29" t="str">
        <f>IF(F19=$Q$12,Q19,IF(F19=$R$12,R19,IF(F19=$S$12,S19,"-")))</f>
        <v>-</v>
      </c>
      <c r="M19" s="33"/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/>
      <c r="B20" s="28"/>
      <c r="C20" s="29"/>
      <c r="D20" s="30"/>
      <c r="E20" s="29"/>
      <c r="F20" s="29"/>
      <c r="G20" s="24"/>
      <c r="H20" s="29"/>
      <c r="I20" s="24"/>
      <c r="J20" s="29"/>
      <c r="K20" s="27"/>
      <c r="L20" s="29" t="str">
        <f>IF(F20=$Q$12,Q20,IF(F20=$R$12,R20,IF(F20=$S$12,S20,"-")))</f>
        <v>-</v>
      </c>
      <c r="M20" s="33"/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/>
      <c r="B21" s="28"/>
      <c r="C21" s="29"/>
      <c r="D21" s="30"/>
      <c r="E21" s="29"/>
      <c r="F21" s="29"/>
      <c r="G21" s="24"/>
      <c r="H21" s="29"/>
      <c r="I21" s="24"/>
      <c r="J21" s="29"/>
      <c r="K21" s="27"/>
      <c r="L21" s="29" t="str">
        <f>IF(F21=$Q$12,Q21,IF(F21=$R$12,R21,IF(F21=$S$12,S21,"-")))</f>
        <v>-</v>
      </c>
      <c r="M21" s="33"/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 t="shared" ref="A22:A42" si="3">RANK(T22,T$13:T$42)</f>
        <v>#REF!</v>
      </c>
      <c r="B22" s="22"/>
      <c r="C22" s="21"/>
      <c r="D22" s="23"/>
      <c r="E22" s="21"/>
      <c r="F22" s="21"/>
      <c r="G22" s="24"/>
      <c r="H22" s="7" t="e">
        <f t="shared" ref="H22:H42" si="4">RANK(G22,G$13:G$42)</f>
        <v>#N/A</v>
      </c>
      <c r="I22" s="24"/>
      <c r="J22" s="7" t="e">
        <f t="shared" ref="J22:J42" si="5">RANK(I22,I$13:I$42)</f>
        <v>#N/A</v>
      </c>
      <c r="K22" s="27">
        <f t="shared" ref="K22:K42" si="6">G22+I22/2</f>
        <v>0</v>
      </c>
      <c r="L22" s="7" t="str">
        <f>IF(F22=$Q$12,Q22,IF(F22=$R$12,R22,IF(F22=$S$12,S22,"-")))</f>
        <v>-</v>
      </c>
      <c r="M22" s="33" t="str">
        <f t="shared" ref="M22:M23" si="7">IF(D22="Волжский","Исрапилов Ш.К."," ")</f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 t="shared" si="3"/>
        <v>#REF!</v>
      </c>
      <c r="B23" s="22"/>
      <c r="C23" s="21"/>
      <c r="D23" s="23"/>
      <c r="E23" s="21"/>
      <c r="F23" s="21"/>
      <c r="G23" s="24"/>
      <c r="H23" s="7" t="e">
        <f t="shared" si="4"/>
        <v>#N/A</v>
      </c>
      <c r="I23" s="24"/>
      <c r="J23" s="7" t="e">
        <f t="shared" si="5"/>
        <v>#N/A</v>
      </c>
      <c r="K23" s="27">
        <f t="shared" si="6"/>
        <v>0</v>
      </c>
      <c r="L23" s="7" t="str">
        <f>IF(F23=$Q$12,Q23,IF(F23=$R$12,R23,IF(F23=$S$12,S23,"-")))</f>
        <v>-</v>
      </c>
      <c r="M23" s="33" t="str">
        <f t="shared" si="7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 t="shared" si="3"/>
        <v>#REF!</v>
      </c>
      <c r="B24" s="22"/>
      <c r="C24" s="21"/>
      <c r="D24" s="23"/>
      <c r="E24" s="21"/>
      <c r="F24" s="21"/>
      <c r="G24" s="24"/>
      <c r="H24" s="7" t="e">
        <f t="shared" si="4"/>
        <v>#N/A</v>
      </c>
      <c r="I24" s="24"/>
      <c r="J24" s="7" t="e">
        <f t="shared" si="5"/>
        <v>#N/A</v>
      </c>
      <c r="K24" s="27">
        <f t="shared" si="6"/>
        <v>0</v>
      </c>
      <c r="L24" s="7" t="str">
        <f>IF(F24=$Q$12,Q24,IF(F24=$R$12,R24,IF(F24=$S$12,S24,"-")))</f>
        <v>-</v>
      </c>
      <c r="M24" s="2"/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 t="shared" si="3"/>
        <v>#REF!</v>
      </c>
      <c r="B25" s="22"/>
      <c r="C25" s="21"/>
      <c r="D25" s="23"/>
      <c r="E25" s="21"/>
      <c r="F25" s="21"/>
      <c r="G25" s="24"/>
      <c r="H25" s="7" t="e">
        <f t="shared" si="4"/>
        <v>#N/A</v>
      </c>
      <c r="I25" s="24"/>
      <c r="J25" s="7" t="e">
        <f t="shared" si="5"/>
        <v>#N/A</v>
      </c>
      <c r="K25" s="27">
        <f t="shared" si="6"/>
        <v>0</v>
      </c>
      <c r="L25" s="7" t="str">
        <f>IF(F25=$Q$12,Q25,IF(F25=$R$12,R25,IF(F25=$S$12,S25,"-")))</f>
        <v>-</v>
      </c>
      <c r="M25" s="2"/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 t="shared" si="3"/>
        <v>#REF!</v>
      </c>
      <c r="B26" s="22"/>
      <c r="C26" s="21"/>
      <c r="D26" s="23"/>
      <c r="E26" s="21"/>
      <c r="F26" s="21"/>
      <c r="G26" s="24"/>
      <c r="H26" s="7" t="e">
        <f t="shared" si="4"/>
        <v>#N/A</v>
      </c>
      <c r="I26" s="24"/>
      <c r="J26" s="7" t="e">
        <f t="shared" si="5"/>
        <v>#N/A</v>
      </c>
      <c r="K26" s="27">
        <f t="shared" si="6"/>
        <v>0</v>
      </c>
      <c r="L26" s="7" t="str">
        <f>IF(F26=$Q$12,Q26,IF(F26=$R$12,R26,IF(F26=$S$12,S26,"-")))</f>
        <v>-</v>
      </c>
      <c r="M26" s="2"/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 t="shared" si="3"/>
        <v>#REF!</v>
      </c>
      <c r="B27" s="22"/>
      <c r="C27" s="21"/>
      <c r="D27" s="23"/>
      <c r="E27" s="21"/>
      <c r="F27" s="21"/>
      <c r="G27" s="24"/>
      <c r="H27" s="7" t="e">
        <f t="shared" si="4"/>
        <v>#N/A</v>
      </c>
      <c r="I27" s="24"/>
      <c r="J27" s="7" t="e">
        <f t="shared" si="5"/>
        <v>#N/A</v>
      </c>
      <c r="K27" s="27">
        <f t="shared" si="6"/>
        <v>0</v>
      </c>
      <c r="L27" s="7" t="str">
        <f>IF(F27=$Q$12,Q27,IF(F27=$R$12,R27,IF(F27=$S$12,S27,"-")))</f>
        <v>-</v>
      </c>
      <c r="M27" s="2"/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si="0"/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 t="shared" si="3"/>
        <v>#REF!</v>
      </c>
      <c r="B28" s="22"/>
      <c r="C28" s="21"/>
      <c r="D28" s="23"/>
      <c r="E28" s="21"/>
      <c r="F28" s="21"/>
      <c r="G28" s="24"/>
      <c r="H28" s="7" t="e">
        <f t="shared" si="4"/>
        <v>#N/A</v>
      </c>
      <c r="I28" s="24"/>
      <c r="J28" s="7" t="e">
        <f t="shared" si="5"/>
        <v>#N/A</v>
      </c>
      <c r="K28" s="27">
        <f t="shared" si="6"/>
        <v>0</v>
      </c>
      <c r="L28" s="7" t="str">
        <f>IF(F28=$Q$12,Q28,IF(F28=$R$12,R28,IF(F28=$S$12,S28,"-")))</f>
        <v>-</v>
      </c>
      <c r="M28" s="2"/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si="0"/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 t="shared" si="3"/>
        <v>#REF!</v>
      </c>
      <c r="B29" s="22"/>
      <c r="C29" s="21"/>
      <c r="D29" s="23"/>
      <c r="E29" s="21"/>
      <c r="F29" s="21"/>
      <c r="G29" s="24"/>
      <c r="H29" s="7" t="e">
        <f t="shared" si="4"/>
        <v>#N/A</v>
      </c>
      <c r="I29" s="24"/>
      <c r="J29" s="7" t="e">
        <f t="shared" si="5"/>
        <v>#N/A</v>
      </c>
      <c r="K29" s="27">
        <f t="shared" si="6"/>
        <v>0</v>
      </c>
      <c r="L29" s="7" t="str">
        <f>IF(F29=$Q$12,Q29,IF(F29=$R$12,R29,IF(F29=$S$12,S29,"-")))</f>
        <v>-</v>
      </c>
      <c r="M29" s="2"/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si="0"/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 t="shared" si="3"/>
        <v>#REF!</v>
      </c>
      <c r="B30" s="22"/>
      <c r="C30" s="21"/>
      <c r="D30" s="23"/>
      <c r="E30" s="21"/>
      <c r="F30" s="21"/>
      <c r="G30" s="24"/>
      <c r="H30" s="7" t="e">
        <f t="shared" si="4"/>
        <v>#N/A</v>
      </c>
      <c r="I30" s="24"/>
      <c r="J30" s="7" t="e">
        <f t="shared" si="5"/>
        <v>#N/A</v>
      </c>
      <c r="K30" s="27">
        <f t="shared" si="6"/>
        <v>0</v>
      </c>
      <c r="L30" s="7" t="str">
        <f>IF(F30=$Q$12,Q30,IF(F30=$R$12,R30,IF(F30=$S$12,S30,"-")))</f>
        <v>-</v>
      </c>
      <c r="M30" s="2"/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0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 t="shared" si="3"/>
        <v>#REF!</v>
      </c>
      <c r="B31" s="22"/>
      <c r="C31" s="21"/>
      <c r="D31" s="23"/>
      <c r="E31" s="21"/>
      <c r="F31" s="21"/>
      <c r="G31" s="24"/>
      <c r="H31" s="7" t="e">
        <f t="shared" si="4"/>
        <v>#N/A</v>
      </c>
      <c r="I31" s="24"/>
      <c r="J31" s="7" t="e">
        <f t="shared" si="5"/>
        <v>#N/A</v>
      </c>
      <c r="K31" s="27">
        <f t="shared" si="6"/>
        <v>0</v>
      </c>
      <c r="L31" s="7" t="str">
        <f>IF(F31=$Q$12,Q31,IF(F31=$R$12,R31,IF(F31=$S$12,S31,"-")))</f>
        <v>-</v>
      </c>
      <c r="M31" s="2"/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0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 t="shared" si="3"/>
        <v>#REF!</v>
      </c>
      <c r="B32" s="22"/>
      <c r="C32" s="21"/>
      <c r="D32" s="23"/>
      <c r="E32" s="21"/>
      <c r="F32" s="21"/>
      <c r="G32" s="24"/>
      <c r="H32" s="7" t="e">
        <f t="shared" si="4"/>
        <v>#N/A</v>
      </c>
      <c r="I32" s="24"/>
      <c r="J32" s="7" t="e">
        <f t="shared" si="5"/>
        <v>#N/A</v>
      </c>
      <c r="K32" s="27">
        <f t="shared" si="6"/>
        <v>0</v>
      </c>
      <c r="L32" s="7" t="str">
        <f>IF(F32=$Q$12,Q32,IF(F32=$R$12,R32,IF(F32=$S$12,S32,"-")))</f>
        <v>-</v>
      </c>
      <c r="M32" s="2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0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 t="shared" si="3"/>
        <v>#REF!</v>
      </c>
      <c r="B33" s="22"/>
      <c r="C33" s="21"/>
      <c r="D33" s="23"/>
      <c r="E33" s="21"/>
      <c r="F33" s="21"/>
      <c r="G33" s="24"/>
      <c r="H33" s="7" t="e">
        <f t="shared" si="4"/>
        <v>#N/A</v>
      </c>
      <c r="I33" s="24"/>
      <c r="J33" s="7" t="e">
        <f t="shared" si="5"/>
        <v>#N/A</v>
      </c>
      <c r="K33" s="27">
        <f t="shared" si="6"/>
        <v>0</v>
      </c>
      <c r="L33" s="7" t="str">
        <f>IF(F33=$Q$12,Q33,IF(F33=$R$12,R33,IF(F33=$S$12,S33,"-")))</f>
        <v>-</v>
      </c>
      <c r="M33" s="2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0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 t="shared" si="3"/>
        <v>#REF!</v>
      </c>
      <c r="B34" s="22"/>
      <c r="C34" s="21"/>
      <c r="D34" s="23"/>
      <c r="E34" s="21"/>
      <c r="F34" s="21"/>
      <c r="G34" s="24"/>
      <c r="H34" s="7" t="e">
        <f t="shared" si="4"/>
        <v>#N/A</v>
      </c>
      <c r="I34" s="24"/>
      <c r="J34" s="7" t="e">
        <f t="shared" si="5"/>
        <v>#N/A</v>
      </c>
      <c r="K34" s="27">
        <f t="shared" si="6"/>
        <v>0</v>
      </c>
      <c r="L34" s="7" t="str">
        <f>IF(F34=$Q$12,Q34,IF(F34=$R$12,R34,IF(F34=$S$12,S34,"-")))</f>
        <v>-</v>
      </c>
      <c r="M34" s="2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0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 t="shared" si="3"/>
        <v>#REF!</v>
      </c>
      <c r="B35" s="22"/>
      <c r="C35" s="21"/>
      <c r="D35" s="23"/>
      <c r="E35" s="21"/>
      <c r="F35" s="21"/>
      <c r="G35" s="24"/>
      <c r="H35" s="7" t="e">
        <f t="shared" si="4"/>
        <v>#N/A</v>
      </c>
      <c r="I35" s="24"/>
      <c r="J35" s="7" t="e">
        <f t="shared" si="5"/>
        <v>#N/A</v>
      </c>
      <c r="K35" s="27">
        <f t="shared" si="6"/>
        <v>0</v>
      </c>
      <c r="L35" s="7" t="str">
        <f>IF(F35=$Q$12,Q35,IF(F35=$R$12,R35,IF(F35=$S$12,S35,"-")))</f>
        <v>-</v>
      </c>
      <c r="M35" s="2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0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 t="shared" si="3"/>
        <v>#REF!</v>
      </c>
      <c r="B36" s="22"/>
      <c r="C36" s="21"/>
      <c r="D36" s="23"/>
      <c r="E36" s="21"/>
      <c r="F36" s="21"/>
      <c r="G36" s="24"/>
      <c r="H36" s="7" t="e">
        <f t="shared" si="4"/>
        <v>#N/A</v>
      </c>
      <c r="I36" s="24"/>
      <c r="J36" s="7" t="e">
        <f t="shared" si="5"/>
        <v>#N/A</v>
      </c>
      <c r="K36" s="27">
        <f t="shared" si="6"/>
        <v>0</v>
      </c>
      <c r="L36" s="7" t="str">
        <f>IF(F36=$Q$12,Q36,IF(F36=$R$12,R36,IF(F36=$S$12,S36,"-")))</f>
        <v>-</v>
      </c>
      <c r="M36" s="2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0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 t="shared" si="3"/>
        <v>#REF!</v>
      </c>
      <c r="B37" s="22"/>
      <c r="C37" s="21"/>
      <c r="D37" s="23"/>
      <c r="E37" s="21"/>
      <c r="F37" s="21"/>
      <c r="G37" s="24"/>
      <c r="H37" s="7" t="e">
        <f t="shared" si="4"/>
        <v>#N/A</v>
      </c>
      <c r="I37" s="24"/>
      <c r="J37" s="7" t="e">
        <f t="shared" si="5"/>
        <v>#N/A</v>
      </c>
      <c r="K37" s="27">
        <f t="shared" si="6"/>
        <v>0</v>
      </c>
      <c r="L37" s="7" t="str">
        <f>IF(F37=$Q$12,Q37,IF(F37=$R$12,R37,IF(F37=$S$12,S37,"-")))</f>
        <v>-</v>
      </c>
      <c r="M37" s="2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0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 t="shared" si="3"/>
        <v>#REF!</v>
      </c>
      <c r="B38" s="22"/>
      <c r="C38" s="21"/>
      <c r="D38" s="23"/>
      <c r="E38" s="21"/>
      <c r="F38" s="21"/>
      <c r="G38" s="24"/>
      <c r="H38" s="7" t="e">
        <f t="shared" si="4"/>
        <v>#N/A</v>
      </c>
      <c r="I38" s="24"/>
      <c r="J38" s="7" t="e">
        <f t="shared" si="5"/>
        <v>#N/A</v>
      </c>
      <c r="K38" s="27">
        <f t="shared" si="6"/>
        <v>0</v>
      </c>
      <c r="L38" s="7" t="str">
        <f>IF(F38=$Q$12,Q38,IF(F38=$R$12,R38,IF(F38=$S$12,S38,"-")))</f>
        <v>-</v>
      </c>
      <c r="M38" s="2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0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 t="shared" si="3"/>
        <v>#REF!</v>
      </c>
      <c r="B39" s="22"/>
      <c r="C39" s="21"/>
      <c r="D39" s="23"/>
      <c r="E39" s="21"/>
      <c r="F39" s="21"/>
      <c r="G39" s="24"/>
      <c r="H39" s="7" t="e">
        <f t="shared" si="4"/>
        <v>#N/A</v>
      </c>
      <c r="I39" s="24"/>
      <c r="J39" s="7" t="e">
        <f t="shared" si="5"/>
        <v>#N/A</v>
      </c>
      <c r="K39" s="27">
        <f t="shared" si="6"/>
        <v>0</v>
      </c>
      <c r="L39" s="7" t="str">
        <f>IF(F39=$Q$12,Q39,IF(F39=$R$12,R39,IF(F39=$S$12,S39,"-")))</f>
        <v>-</v>
      </c>
      <c r="M39" s="2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0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 t="shared" si="3"/>
        <v>#REF!</v>
      </c>
      <c r="B40" s="22"/>
      <c r="C40" s="21"/>
      <c r="D40" s="23"/>
      <c r="E40" s="21"/>
      <c r="F40" s="21"/>
      <c r="G40" s="24"/>
      <c r="H40" s="7" t="e">
        <f t="shared" si="4"/>
        <v>#N/A</v>
      </c>
      <c r="I40" s="24"/>
      <c r="J40" s="7" t="e">
        <f t="shared" si="5"/>
        <v>#N/A</v>
      </c>
      <c r="K40" s="27">
        <f t="shared" si="6"/>
        <v>0</v>
      </c>
      <c r="L40" s="7" t="str">
        <f>IF(F40=$Q$12,Q40,IF(F40=$R$12,R40,IF(F40=$S$12,S40,"-")))</f>
        <v>-</v>
      </c>
      <c r="M40" s="2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0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 t="shared" si="3"/>
        <v>#REF!</v>
      </c>
      <c r="B41" s="22"/>
      <c r="C41" s="21"/>
      <c r="D41" s="23"/>
      <c r="E41" s="21"/>
      <c r="F41" s="21"/>
      <c r="G41" s="24"/>
      <c r="H41" s="7" t="e">
        <f t="shared" si="4"/>
        <v>#N/A</v>
      </c>
      <c r="I41" s="24"/>
      <c r="J41" s="7" t="e">
        <f t="shared" si="5"/>
        <v>#N/A</v>
      </c>
      <c r="K41" s="27">
        <f t="shared" si="6"/>
        <v>0</v>
      </c>
      <c r="L41" s="7" t="str">
        <f>IF(F41=$Q$12,Q41,IF(F41=$R$12,R41,IF(F41=$S$12,S41,"-")))</f>
        <v>-</v>
      </c>
      <c r="M41" s="2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0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 t="shared" si="3"/>
        <v>#REF!</v>
      </c>
      <c r="B42" s="22"/>
      <c r="C42" s="2"/>
      <c r="D42" s="23"/>
      <c r="E42" s="2"/>
      <c r="F42" s="2"/>
      <c r="G42" s="25"/>
      <c r="H42" s="7" t="e">
        <f t="shared" si="4"/>
        <v>#N/A</v>
      </c>
      <c r="I42" s="25"/>
      <c r="J42" s="7" t="e">
        <f t="shared" si="5"/>
        <v>#N/A</v>
      </c>
      <c r="K42" s="27">
        <f t="shared" si="6"/>
        <v>0</v>
      </c>
      <c r="L42" s="7" t="str">
        <f>IF(F42=$Q$12,Q42,IF(F42=$R$12,R42,IF(F42=$S$12,S42,"-")))</f>
        <v>-</v>
      </c>
      <c r="M42" s="2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0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4" spans="1:20">
      <c r="A44" t="s">
        <v>54</v>
      </c>
      <c r="C44" t="str">
        <f>титульная!$D$7</f>
        <v>Исрапилов Ш.К. (1кат.)</v>
      </c>
      <c r="G44" t="s">
        <v>195</v>
      </c>
      <c r="M44" t="str">
        <f>титульная!$D$8</f>
        <v>Олейников Д.А</v>
      </c>
    </row>
    <row r="46" spans="1:20">
      <c r="H46" t="s">
        <v>196</v>
      </c>
      <c r="M46" t="s">
        <v>159</v>
      </c>
    </row>
  </sheetData>
  <autoFilter ref="A12:M42">
    <filterColumn colId="2">
      <customFilters>
        <customFilter operator="notEqual" val=" "/>
      </customFilters>
    </filterColumn>
    <filterColumn colId="3"/>
    <sortState ref="A13:P21">
      <sortCondition ref="A12:A42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A1:T46"/>
  <sheetViews>
    <sheetView topLeftCell="A2" workbookViewId="0">
      <selection activeCell="V15" sqref="V15"/>
    </sheetView>
  </sheetViews>
  <sheetFormatPr defaultRowHeight="15"/>
  <cols>
    <col min="1" max="1" width="6.42578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16.85546875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">
        <v>140</v>
      </c>
    </row>
    <row r="5" spans="1:20">
      <c r="A5" s="11"/>
      <c r="B5" s="11" t="str">
        <f>титульная!$D$5</f>
        <v>30 декабря 2017 г.</v>
      </c>
      <c r="H5" s="7"/>
      <c r="I5" s="7"/>
      <c r="J5" s="7"/>
      <c r="K5" s="7"/>
    </row>
    <row r="6" spans="1:20">
      <c r="A6" s="11"/>
      <c r="B6" s="11" t="s">
        <v>141</v>
      </c>
      <c r="H6" s="7"/>
      <c r="I6" s="8"/>
      <c r="J6" s="8"/>
      <c r="K6" s="8"/>
    </row>
    <row r="7" spans="1:20">
      <c r="H7" s="7"/>
      <c r="I7" s="7"/>
      <c r="J7" s="7"/>
      <c r="K7" s="7"/>
    </row>
    <row r="8" spans="1:20">
      <c r="H8" s="7"/>
      <c r="I8" s="8"/>
      <c r="J8" s="8"/>
      <c r="K8" s="8"/>
    </row>
    <row r="9" spans="1:20" ht="21">
      <c r="B9" s="57" t="s">
        <v>60</v>
      </c>
      <c r="C9" s="58"/>
      <c r="D9" s="57" t="s">
        <v>137</v>
      </c>
      <c r="E9" s="59" t="s">
        <v>188</v>
      </c>
      <c r="H9" s="7"/>
      <c r="I9" s="7"/>
      <c r="J9" s="7"/>
      <c r="K9" s="7"/>
    </row>
    <row r="10" spans="1:20">
      <c r="H10" s="7"/>
      <c r="I10" s="8"/>
      <c r="J10" s="8"/>
      <c r="K10" s="8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106</v>
      </c>
      <c r="C13" s="29">
        <v>2002</v>
      </c>
      <c r="D13" s="30" t="s">
        <v>88</v>
      </c>
      <c r="E13" s="29">
        <v>52</v>
      </c>
      <c r="F13" s="29">
        <v>12</v>
      </c>
      <c r="G13" s="24">
        <v>65</v>
      </c>
      <c r="H13" s="7">
        <f>RANK(G13,G$13:G$42)</f>
        <v>3</v>
      </c>
      <c r="I13" s="24">
        <v>211</v>
      </c>
      <c r="J13" s="7">
        <f>RANK(I13,I$13:I$42)</f>
        <v>1</v>
      </c>
      <c r="K13" s="27">
        <f>G13+I13/2</f>
        <v>170.5</v>
      </c>
      <c r="L13" s="7" t="str">
        <f>IF(F13=$Q$12,Q13,IF(F13=$R$12,R13,IF(F13=$S$12,S13,"-")))</f>
        <v>-</v>
      </c>
      <c r="M13" s="33" t="str">
        <f>IF(D13="Волжский","Исрапилов Ш.К."," ")</f>
        <v>Исрапилов Ш.К.</v>
      </c>
      <c r="N13">
        <f>SUMIF(титульная!$C$11:$C$25,F13,титульная!$D$11:$D$25)</f>
        <v>5</v>
      </c>
      <c r="O13">
        <f>G13*N13</f>
        <v>325</v>
      </c>
      <c r="P13">
        <f>I13*N13</f>
        <v>1055</v>
      </c>
      <c r="Q13">
        <f t="shared" ref="Q13:Q26" si="0">IF($K13&lt;=$K$10,"-",IF($K13&lt;=$J$10,$K$9,IF($K13&lt;=$I$10,$J$9,$I$9)))</f>
        <v>0</v>
      </c>
      <c r="R13">
        <f>IF($K13&lt;=$K$8,"-",IF($K13&lt;=$J$8,$K$7,IF($K13&lt;=$I$8,$J$7,$I$7)))</f>
        <v>0</v>
      </c>
      <c r="S13">
        <f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103</v>
      </c>
      <c r="C14" s="29">
        <v>2003</v>
      </c>
      <c r="D14" s="30" t="s">
        <v>88</v>
      </c>
      <c r="E14" s="29">
        <v>50</v>
      </c>
      <c r="F14" s="29">
        <v>16</v>
      </c>
      <c r="G14" s="24">
        <v>50</v>
      </c>
      <c r="H14" s="29">
        <f>RANK(G14,G$13:G$42)</f>
        <v>5</v>
      </c>
      <c r="I14" s="24">
        <v>130</v>
      </c>
      <c r="J14" s="29">
        <f>RANK(I14,I$13:I$42)</f>
        <v>2</v>
      </c>
      <c r="K14" s="27">
        <f>G14+I14/2</f>
        <v>115</v>
      </c>
      <c r="L14" s="29">
        <f>IF(F14=$Q$12,Q14,IF(F14=$R$12,R14,IF(F14=$S$12,S14,"-")))</f>
        <v>0</v>
      </c>
      <c r="M14" s="33" t="str">
        <f>IF(D14="Волжский","Исрапилов Ш.К."," ")</f>
        <v>Исрапилов Ш.К.</v>
      </c>
      <c r="N14">
        <f>SUMIF(титульная!$C$11:$C$25,F14,титульная!$D$11:$D$25)</f>
        <v>7</v>
      </c>
      <c r="O14">
        <f>G14*N14</f>
        <v>350</v>
      </c>
      <c r="P14">
        <f>I14*N14</f>
        <v>910</v>
      </c>
      <c r="Q14">
        <f t="shared" si="0"/>
        <v>0</v>
      </c>
      <c r="R14">
        <f t="shared" ref="R14:R42" si="1">IF($K14&lt;=$K$8,"-",IF($K14&lt;=$J$8,$K$7,IF($K14&lt;=$I$8,$J$7,$I$7)))</f>
        <v>0</v>
      </c>
      <c r="S14">
        <f t="shared" ref="S14:S42" si="2">IF($K14&lt;=$K$6,"-",IF($K14&lt;=$J$6,$K$5,IF($K14&lt;=$I$6,$J$5,$I$5)))</f>
        <v>0</v>
      </c>
      <c r="T14" t="e">
        <f>#REF!+(1-E14)</f>
        <v>#REF!</v>
      </c>
    </row>
    <row r="15" spans="1:20">
      <c r="A15" s="8">
        <v>3</v>
      </c>
      <c r="B15" s="28" t="s">
        <v>116</v>
      </c>
      <c r="C15" s="29">
        <v>2002</v>
      </c>
      <c r="D15" s="30" t="s">
        <v>88</v>
      </c>
      <c r="E15" s="29">
        <v>44</v>
      </c>
      <c r="F15" s="29">
        <v>12</v>
      </c>
      <c r="G15" s="24">
        <v>77</v>
      </c>
      <c r="H15" s="29">
        <f>RANK(G15,G$13:G$42)</f>
        <v>1</v>
      </c>
      <c r="I15" s="24">
        <v>110</v>
      </c>
      <c r="J15" s="29">
        <f>RANK(I15,I$13:I$42)</f>
        <v>3</v>
      </c>
      <c r="K15" s="27">
        <f>G15+I15/2</f>
        <v>132</v>
      </c>
      <c r="L15" s="29" t="str">
        <f>IF(F15=$Q$12,Q15,IF(F15=$R$12,R15,IF(F15=$S$12,S15,"-")))</f>
        <v>-</v>
      </c>
      <c r="M15" s="33" t="str">
        <f>IF(D15="Волжский","Исрапилов Ш.К."," ")</f>
        <v>Исрапилов Ш.К.</v>
      </c>
      <c r="N15">
        <f>SUMIF(титульная!$C$11:$C$25,F15,титульная!$D$11:$D$25)</f>
        <v>5</v>
      </c>
      <c r="O15">
        <f>G15*N15</f>
        <v>385</v>
      </c>
      <c r="P15">
        <f>I15*N15</f>
        <v>550</v>
      </c>
      <c r="Q15">
        <f t="shared" si="0"/>
        <v>0</v>
      </c>
      <c r="R15">
        <f t="shared" si="1"/>
        <v>0</v>
      </c>
      <c r="S15">
        <f t="shared" si="2"/>
        <v>0</v>
      </c>
      <c r="T15" t="e">
        <f>#REF!+(1-E15)</f>
        <v>#REF!</v>
      </c>
    </row>
    <row r="16" spans="1:20">
      <c r="A16" s="8">
        <v>4</v>
      </c>
      <c r="B16" s="28" t="s">
        <v>107</v>
      </c>
      <c r="C16" s="29">
        <v>2003</v>
      </c>
      <c r="D16" s="30" t="s">
        <v>88</v>
      </c>
      <c r="E16" s="29">
        <v>53</v>
      </c>
      <c r="F16" s="29">
        <v>12</v>
      </c>
      <c r="G16" s="24">
        <v>70</v>
      </c>
      <c r="H16" s="7">
        <f>RANK(G16,G$13:G$42)</f>
        <v>2</v>
      </c>
      <c r="I16" s="24">
        <v>100</v>
      </c>
      <c r="J16" s="7">
        <f>RANK(I16,I$13:I$42)</f>
        <v>4</v>
      </c>
      <c r="K16" s="27">
        <f>G16+I16/2</f>
        <v>120</v>
      </c>
      <c r="L16" s="7" t="str">
        <f>IF(F16=$Q$12,Q16,IF(F16=$R$12,R16,IF(F16=$S$12,S16,"-")))</f>
        <v>-</v>
      </c>
      <c r="M16" s="33" t="str">
        <f>IF(D16="Волжский","Исрапилов Ш.К."," ")</f>
        <v>Исрапилов Ш.К.</v>
      </c>
      <c r="N16">
        <f>SUMIF(титульная!$C$11:$C$25,F16,титульная!$D$11:$D$25)</f>
        <v>5</v>
      </c>
      <c r="O16">
        <f>G16*N16</f>
        <v>350</v>
      </c>
      <c r="P16">
        <f>I16*N16</f>
        <v>500</v>
      </c>
      <c r="Q16">
        <f t="shared" si="0"/>
        <v>0</v>
      </c>
      <c r="R16">
        <f t="shared" si="1"/>
        <v>0</v>
      </c>
      <c r="S16">
        <f t="shared" si="2"/>
        <v>0</v>
      </c>
      <c r="T16" t="e">
        <f>#REF!+(1-E16)</f>
        <v>#REF!</v>
      </c>
    </row>
    <row r="17" spans="1:20">
      <c r="A17" s="8">
        <v>5</v>
      </c>
      <c r="B17" s="28" t="s">
        <v>147</v>
      </c>
      <c r="C17" s="29">
        <v>2002</v>
      </c>
      <c r="D17" s="30" t="s">
        <v>88</v>
      </c>
      <c r="E17" s="29">
        <v>50</v>
      </c>
      <c r="F17" s="29">
        <v>12</v>
      </c>
      <c r="G17" s="24">
        <v>61</v>
      </c>
      <c r="H17" s="29">
        <f>RANK(G17,G$13:G$42)</f>
        <v>4</v>
      </c>
      <c r="I17" s="24">
        <v>80</v>
      </c>
      <c r="J17" s="29">
        <v>5</v>
      </c>
      <c r="K17" s="27">
        <f>G17+I17/2</f>
        <v>101</v>
      </c>
      <c r="L17" s="29" t="str">
        <f>IF(F17=$Q$12,Q17,IF(F17=$R$12,R17,IF(F17=$S$12,S17,"-")))</f>
        <v>-</v>
      </c>
      <c r="M17" s="33" t="str">
        <f>IF(D17="Волжский","Исрапилов Ш.К."," ")</f>
        <v>Исрапилов Ш.К.</v>
      </c>
      <c r="N17">
        <f>SUMIF(титульная!$C$11:$C$25,F17,титульная!$D$11:$D$25)</f>
        <v>5</v>
      </c>
      <c r="O17">
        <f>G17*N17</f>
        <v>305</v>
      </c>
      <c r="P17">
        <f>I17*N17</f>
        <v>400</v>
      </c>
      <c r="Q17">
        <f t="shared" si="0"/>
        <v>0</v>
      </c>
      <c r="R17">
        <f t="shared" si="1"/>
        <v>0</v>
      </c>
      <c r="S17">
        <f t="shared" si="2"/>
        <v>0</v>
      </c>
      <c r="T17" t="e">
        <f>#REF!+(1-E17)</f>
        <v>#REF!</v>
      </c>
    </row>
    <row r="18" spans="1:20" hidden="1">
      <c r="A18" s="8"/>
      <c r="B18" s="28"/>
      <c r="C18" s="29"/>
      <c r="D18" s="30"/>
      <c r="E18" s="29"/>
      <c r="F18" s="29"/>
      <c r="G18" s="24"/>
      <c r="H18" s="29"/>
      <c r="I18" s="24"/>
      <c r="J18" s="29"/>
      <c r="K18" s="27"/>
      <c r="L18" s="29" t="str">
        <f>IF(F18=$Q$12,Q18,IF(F18=$R$12,R18,IF(F18=$S$12,S18,"-")))</f>
        <v>-</v>
      </c>
      <c r="M18" s="33"/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/>
      <c r="B19" s="28"/>
      <c r="C19" s="29"/>
      <c r="D19" s="30"/>
      <c r="E19" s="29"/>
      <c r="F19" s="29"/>
      <c r="G19" s="24"/>
      <c r="H19" s="29"/>
      <c r="I19" s="24"/>
      <c r="J19" s="29"/>
      <c r="K19" s="27"/>
      <c r="L19" s="29" t="str">
        <f>IF(F19=$Q$12,Q19,IF(F19=$R$12,R19,IF(F19=$S$12,S19,"-")))</f>
        <v>-</v>
      </c>
      <c r="M19" s="33"/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/>
      <c r="B20" s="28"/>
      <c r="C20" s="29"/>
      <c r="D20" s="30"/>
      <c r="E20" s="29"/>
      <c r="F20" s="29"/>
      <c r="G20" s="24"/>
      <c r="H20" s="29"/>
      <c r="I20" s="24"/>
      <c r="J20" s="29"/>
      <c r="K20" s="27"/>
      <c r="L20" s="29" t="str">
        <f>IF(F20=$Q$12,Q20,IF(F20=$R$12,R20,IF(F20=$S$12,S20,"-")))</f>
        <v>-</v>
      </c>
      <c r="M20" s="33"/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/>
      <c r="B21" s="28"/>
      <c r="C21" s="29"/>
      <c r="D21" s="30"/>
      <c r="E21" s="29"/>
      <c r="F21" s="29"/>
      <c r="G21" s="24"/>
      <c r="H21" s="29"/>
      <c r="I21" s="24"/>
      <c r="J21" s="29"/>
      <c r="K21" s="27"/>
      <c r="L21" s="29" t="str">
        <f>IF(F21=$Q$12,Q21,IF(F21=$R$12,R21,IF(F21=$S$12,S21,"-")))</f>
        <v>-</v>
      </c>
      <c r="M21" s="33"/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 t="shared" ref="A22:A42" si="3">RANK(T22,T$13:T$42)</f>
        <v>#REF!</v>
      </c>
      <c r="B22" s="22"/>
      <c r="C22" s="21"/>
      <c r="D22" s="23"/>
      <c r="E22" s="21"/>
      <c r="F22" s="21"/>
      <c r="G22" s="24"/>
      <c r="H22" s="7" t="e">
        <f t="shared" ref="H22:H42" si="4">RANK(G22,G$13:G$42)</f>
        <v>#N/A</v>
      </c>
      <c r="I22" s="24"/>
      <c r="J22" s="7" t="e">
        <f t="shared" ref="J22:J42" si="5">RANK(I22,I$13:I$42)</f>
        <v>#N/A</v>
      </c>
      <c r="K22" s="27">
        <f t="shared" ref="K22:K42" si="6">G22+I22/2</f>
        <v>0</v>
      </c>
      <c r="L22" s="7" t="str">
        <f>IF(F22=$Q$12,Q22,IF(F22=$R$12,R22,IF(F22=$S$12,S22,"-")))</f>
        <v>-</v>
      </c>
      <c r="M22" s="33" t="str">
        <f t="shared" ref="M22:M23" si="7">IF(D22="Волжский","Исрапилов Ш.К."," ")</f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 t="shared" si="3"/>
        <v>#REF!</v>
      </c>
      <c r="B23" s="22"/>
      <c r="C23" s="21"/>
      <c r="D23" s="23"/>
      <c r="E23" s="21"/>
      <c r="F23" s="21"/>
      <c r="G23" s="24"/>
      <c r="H23" s="7" t="e">
        <f t="shared" si="4"/>
        <v>#N/A</v>
      </c>
      <c r="I23" s="24"/>
      <c r="J23" s="7" t="e">
        <f t="shared" si="5"/>
        <v>#N/A</v>
      </c>
      <c r="K23" s="27">
        <f t="shared" si="6"/>
        <v>0</v>
      </c>
      <c r="L23" s="7" t="str">
        <f>IF(F23=$Q$12,Q23,IF(F23=$R$12,R23,IF(F23=$S$12,S23,"-")))</f>
        <v>-</v>
      </c>
      <c r="M23" s="33" t="str">
        <f t="shared" si="7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 t="shared" si="3"/>
        <v>#REF!</v>
      </c>
      <c r="B24" s="22"/>
      <c r="C24" s="21"/>
      <c r="D24" s="23"/>
      <c r="E24" s="21"/>
      <c r="F24" s="21"/>
      <c r="G24" s="24"/>
      <c r="H24" s="7" t="e">
        <f t="shared" si="4"/>
        <v>#N/A</v>
      </c>
      <c r="I24" s="24"/>
      <c r="J24" s="7" t="e">
        <f t="shared" si="5"/>
        <v>#N/A</v>
      </c>
      <c r="K24" s="27">
        <f t="shared" si="6"/>
        <v>0</v>
      </c>
      <c r="L24" s="7" t="str">
        <f>IF(F24=$Q$12,Q24,IF(F24=$R$12,R24,IF(F24=$S$12,S24,"-")))</f>
        <v>-</v>
      </c>
      <c r="M24" s="2"/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 t="shared" si="3"/>
        <v>#REF!</v>
      </c>
      <c r="B25" s="22"/>
      <c r="C25" s="21"/>
      <c r="D25" s="23"/>
      <c r="E25" s="21"/>
      <c r="F25" s="21"/>
      <c r="G25" s="24"/>
      <c r="H25" s="7" t="e">
        <f t="shared" si="4"/>
        <v>#N/A</v>
      </c>
      <c r="I25" s="24"/>
      <c r="J25" s="7" t="e">
        <f t="shared" si="5"/>
        <v>#N/A</v>
      </c>
      <c r="K25" s="27">
        <f t="shared" si="6"/>
        <v>0</v>
      </c>
      <c r="L25" s="7" t="str">
        <f>IF(F25=$Q$12,Q25,IF(F25=$R$12,R25,IF(F25=$S$12,S25,"-")))</f>
        <v>-</v>
      </c>
      <c r="M25" s="2"/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 t="shared" si="3"/>
        <v>#REF!</v>
      </c>
      <c r="B26" s="22"/>
      <c r="C26" s="21"/>
      <c r="D26" s="23"/>
      <c r="E26" s="21"/>
      <c r="F26" s="21"/>
      <c r="G26" s="24"/>
      <c r="H26" s="7" t="e">
        <f t="shared" si="4"/>
        <v>#N/A</v>
      </c>
      <c r="I26" s="24"/>
      <c r="J26" s="7" t="e">
        <f t="shared" si="5"/>
        <v>#N/A</v>
      </c>
      <c r="K26" s="27">
        <f t="shared" si="6"/>
        <v>0</v>
      </c>
      <c r="L26" s="7" t="str">
        <f>IF(F26=$Q$12,Q26,IF(F26=$R$12,R26,IF(F26=$S$12,S26,"-")))</f>
        <v>-</v>
      </c>
      <c r="M26" s="2"/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 t="shared" si="3"/>
        <v>#REF!</v>
      </c>
      <c r="B27" s="22"/>
      <c r="C27" s="21"/>
      <c r="D27" s="23"/>
      <c r="E27" s="21"/>
      <c r="F27" s="21"/>
      <c r="G27" s="24"/>
      <c r="H27" s="7" t="e">
        <f t="shared" si="4"/>
        <v>#N/A</v>
      </c>
      <c r="I27" s="24"/>
      <c r="J27" s="7" t="e">
        <f t="shared" si="5"/>
        <v>#N/A</v>
      </c>
      <c r="K27" s="27">
        <f t="shared" si="6"/>
        <v>0</v>
      </c>
      <c r="L27" s="7" t="str">
        <f>IF(F27=$Q$12,Q27,IF(F27=$R$12,R27,IF(F27=$S$12,S27,"-")))</f>
        <v>-</v>
      </c>
      <c r="M27" s="2"/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ref="Q27:Q42" si="8">IF($K27&lt;=$K$10,"-",IF($K27&lt;=$J$10,$K$9,IF($K27&lt;=$I$10,$J$9,$I$9)))</f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 t="shared" si="3"/>
        <v>#REF!</v>
      </c>
      <c r="B28" s="22"/>
      <c r="C28" s="21"/>
      <c r="D28" s="23"/>
      <c r="E28" s="21"/>
      <c r="F28" s="21"/>
      <c r="G28" s="24"/>
      <c r="H28" s="7" t="e">
        <f t="shared" si="4"/>
        <v>#N/A</v>
      </c>
      <c r="I28" s="24"/>
      <c r="J28" s="7" t="e">
        <f t="shared" si="5"/>
        <v>#N/A</v>
      </c>
      <c r="K28" s="27">
        <f t="shared" si="6"/>
        <v>0</v>
      </c>
      <c r="L28" s="7" t="str">
        <f>IF(F28=$Q$12,Q28,IF(F28=$R$12,R28,IF(F28=$S$12,S28,"-")))</f>
        <v>-</v>
      </c>
      <c r="M28" s="2"/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si="8"/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 t="shared" si="3"/>
        <v>#REF!</v>
      </c>
      <c r="B29" s="22"/>
      <c r="C29" s="21"/>
      <c r="D29" s="23"/>
      <c r="E29" s="21"/>
      <c r="F29" s="21"/>
      <c r="G29" s="24"/>
      <c r="H29" s="7" t="e">
        <f t="shared" si="4"/>
        <v>#N/A</v>
      </c>
      <c r="I29" s="24"/>
      <c r="J29" s="7" t="e">
        <f t="shared" si="5"/>
        <v>#N/A</v>
      </c>
      <c r="K29" s="27">
        <f t="shared" si="6"/>
        <v>0</v>
      </c>
      <c r="L29" s="7" t="str">
        <f>IF(F29=$Q$12,Q29,IF(F29=$R$12,R29,IF(F29=$S$12,S29,"-")))</f>
        <v>-</v>
      </c>
      <c r="M29" s="2"/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si="8"/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 t="shared" si="3"/>
        <v>#REF!</v>
      </c>
      <c r="B30" s="22"/>
      <c r="C30" s="21"/>
      <c r="D30" s="23"/>
      <c r="E30" s="21"/>
      <c r="F30" s="21"/>
      <c r="G30" s="24"/>
      <c r="H30" s="7" t="e">
        <f t="shared" si="4"/>
        <v>#N/A</v>
      </c>
      <c r="I30" s="24"/>
      <c r="J30" s="7" t="e">
        <f t="shared" si="5"/>
        <v>#N/A</v>
      </c>
      <c r="K30" s="27">
        <f t="shared" si="6"/>
        <v>0</v>
      </c>
      <c r="L30" s="7" t="str">
        <f>IF(F30=$Q$12,Q30,IF(F30=$R$12,R30,IF(F30=$S$12,S30,"-")))</f>
        <v>-</v>
      </c>
      <c r="M30" s="2"/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8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 t="shared" si="3"/>
        <v>#REF!</v>
      </c>
      <c r="B31" s="22"/>
      <c r="C31" s="21"/>
      <c r="D31" s="23"/>
      <c r="E31" s="21"/>
      <c r="F31" s="21"/>
      <c r="G31" s="24"/>
      <c r="H31" s="7" t="e">
        <f t="shared" si="4"/>
        <v>#N/A</v>
      </c>
      <c r="I31" s="24"/>
      <c r="J31" s="7" t="e">
        <f t="shared" si="5"/>
        <v>#N/A</v>
      </c>
      <c r="K31" s="27">
        <f t="shared" si="6"/>
        <v>0</v>
      </c>
      <c r="L31" s="7" t="str">
        <f>IF(F31=$Q$12,Q31,IF(F31=$R$12,R31,IF(F31=$S$12,S31,"-")))</f>
        <v>-</v>
      </c>
      <c r="M31" s="2"/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8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 t="shared" si="3"/>
        <v>#REF!</v>
      </c>
      <c r="B32" s="22"/>
      <c r="C32" s="21"/>
      <c r="D32" s="23"/>
      <c r="E32" s="21"/>
      <c r="F32" s="21"/>
      <c r="G32" s="24"/>
      <c r="H32" s="7" t="e">
        <f t="shared" si="4"/>
        <v>#N/A</v>
      </c>
      <c r="I32" s="24"/>
      <c r="J32" s="7" t="e">
        <f t="shared" si="5"/>
        <v>#N/A</v>
      </c>
      <c r="K32" s="27">
        <f t="shared" si="6"/>
        <v>0</v>
      </c>
      <c r="L32" s="7" t="str">
        <f>IF(F32=$Q$12,Q32,IF(F32=$R$12,R32,IF(F32=$S$12,S32,"-")))</f>
        <v>-</v>
      </c>
      <c r="M32" s="2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8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 t="shared" si="3"/>
        <v>#REF!</v>
      </c>
      <c r="B33" s="22"/>
      <c r="C33" s="21"/>
      <c r="D33" s="23"/>
      <c r="E33" s="21"/>
      <c r="F33" s="21"/>
      <c r="G33" s="24"/>
      <c r="H33" s="7" t="e">
        <f t="shared" si="4"/>
        <v>#N/A</v>
      </c>
      <c r="I33" s="24"/>
      <c r="J33" s="7" t="e">
        <f t="shared" si="5"/>
        <v>#N/A</v>
      </c>
      <c r="K33" s="27">
        <f t="shared" si="6"/>
        <v>0</v>
      </c>
      <c r="L33" s="7" t="str">
        <f>IF(F33=$Q$12,Q33,IF(F33=$R$12,R33,IF(F33=$S$12,S33,"-")))</f>
        <v>-</v>
      </c>
      <c r="M33" s="2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8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 t="shared" si="3"/>
        <v>#REF!</v>
      </c>
      <c r="B34" s="22"/>
      <c r="C34" s="21"/>
      <c r="D34" s="23"/>
      <c r="E34" s="21"/>
      <c r="F34" s="21"/>
      <c r="G34" s="24"/>
      <c r="H34" s="7" t="e">
        <f t="shared" si="4"/>
        <v>#N/A</v>
      </c>
      <c r="I34" s="24"/>
      <c r="J34" s="7" t="e">
        <f t="shared" si="5"/>
        <v>#N/A</v>
      </c>
      <c r="K34" s="27">
        <f t="shared" si="6"/>
        <v>0</v>
      </c>
      <c r="L34" s="7" t="str">
        <f>IF(F34=$Q$12,Q34,IF(F34=$R$12,R34,IF(F34=$S$12,S34,"-")))</f>
        <v>-</v>
      </c>
      <c r="M34" s="2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8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 t="shared" si="3"/>
        <v>#REF!</v>
      </c>
      <c r="B35" s="22"/>
      <c r="C35" s="21"/>
      <c r="D35" s="23"/>
      <c r="E35" s="21"/>
      <c r="F35" s="21"/>
      <c r="G35" s="24"/>
      <c r="H35" s="7" t="e">
        <f t="shared" si="4"/>
        <v>#N/A</v>
      </c>
      <c r="I35" s="24"/>
      <c r="J35" s="7" t="e">
        <f t="shared" si="5"/>
        <v>#N/A</v>
      </c>
      <c r="K35" s="27">
        <f t="shared" si="6"/>
        <v>0</v>
      </c>
      <c r="L35" s="7" t="str">
        <f>IF(F35=$Q$12,Q35,IF(F35=$R$12,R35,IF(F35=$S$12,S35,"-")))</f>
        <v>-</v>
      </c>
      <c r="M35" s="2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8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 t="shared" si="3"/>
        <v>#REF!</v>
      </c>
      <c r="B36" s="22"/>
      <c r="C36" s="21"/>
      <c r="D36" s="23"/>
      <c r="E36" s="21"/>
      <c r="F36" s="21"/>
      <c r="G36" s="24"/>
      <c r="H36" s="7" t="e">
        <f t="shared" si="4"/>
        <v>#N/A</v>
      </c>
      <c r="I36" s="24"/>
      <c r="J36" s="7" t="e">
        <f t="shared" si="5"/>
        <v>#N/A</v>
      </c>
      <c r="K36" s="27">
        <f t="shared" si="6"/>
        <v>0</v>
      </c>
      <c r="L36" s="7" t="str">
        <f>IF(F36=$Q$12,Q36,IF(F36=$R$12,R36,IF(F36=$S$12,S36,"-")))</f>
        <v>-</v>
      </c>
      <c r="M36" s="2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8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 t="shared" si="3"/>
        <v>#REF!</v>
      </c>
      <c r="B37" s="22"/>
      <c r="C37" s="21"/>
      <c r="D37" s="23"/>
      <c r="E37" s="21"/>
      <c r="F37" s="21"/>
      <c r="G37" s="24"/>
      <c r="H37" s="7" t="e">
        <f t="shared" si="4"/>
        <v>#N/A</v>
      </c>
      <c r="I37" s="24"/>
      <c r="J37" s="7" t="e">
        <f t="shared" si="5"/>
        <v>#N/A</v>
      </c>
      <c r="K37" s="27">
        <f t="shared" si="6"/>
        <v>0</v>
      </c>
      <c r="L37" s="7" t="str">
        <f>IF(F37=$Q$12,Q37,IF(F37=$R$12,R37,IF(F37=$S$12,S37,"-")))</f>
        <v>-</v>
      </c>
      <c r="M37" s="2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8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 t="shared" si="3"/>
        <v>#REF!</v>
      </c>
      <c r="B38" s="22"/>
      <c r="C38" s="21"/>
      <c r="D38" s="23"/>
      <c r="E38" s="21"/>
      <c r="F38" s="21"/>
      <c r="G38" s="24"/>
      <c r="H38" s="7" t="e">
        <f t="shared" si="4"/>
        <v>#N/A</v>
      </c>
      <c r="I38" s="24"/>
      <c r="J38" s="7" t="e">
        <f t="shared" si="5"/>
        <v>#N/A</v>
      </c>
      <c r="K38" s="27">
        <f t="shared" si="6"/>
        <v>0</v>
      </c>
      <c r="L38" s="7" t="str">
        <f>IF(F38=$Q$12,Q38,IF(F38=$R$12,R38,IF(F38=$S$12,S38,"-")))</f>
        <v>-</v>
      </c>
      <c r="M38" s="2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8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 t="shared" si="3"/>
        <v>#REF!</v>
      </c>
      <c r="B39" s="22"/>
      <c r="C39" s="21"/>
      <c r="D39" s="23"/>
      <c r="E39" s="21"/>
      <c r="F39" s="21"/>
      <c r="G39" s="24"/>
      <c r="H39" s="7" t="e">
        <f t="shared" si="4"/>
        <v>#N/A</v>
      </c>
      <c r="I39" s="24"/>
      <c r="J39" s="7" t="e">
        <f t="shared" si="5"/>
        <v>#N/A</v>
      </c>
      <c r="K39" s="27">
        <f t="shared" si="6"/>
        <v>0</v>
      </c>
      <c r="L39" s="7" t="str">
        <f>IF(F39=$Q$12,Q39,IF(F39=$R$12,R39,IF(F39=$S$12,S39,"-")))</f>
        <v>-</v>
      </c>
      <c r="M39" s="2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8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 t="shared" si="3"/>
        <v>#REF!</v>
      </c>
      <c r="B40" s="22"/>
      <c r="C40" s="21"/>
      <c r="D40" s="23"/>
      <c r="E40" s="21"/>
      <c r="F40" s="21"/>
      <c r="G40" s="24"/>
      <c r="H40" s="7" t="e">
        <f t="shared" si="4"/>
        <v>#N/A</v>
      </c>
      <c r="I40" s="24"/>
      <c r="J40" s="7" t="e">
        <f t="shared" si="5"/>
        <v>#N/A</v>
      </c>
      <c r="K40" s="27">
        <f t="shared" si="6"/>
        <v>0</v>
      </c>
      <c r="L40" s="7" t="str">
        <f>IF(F40=$Q$12,Q40,IF(F40=$R$12,R40,IF(F40=$S$12,S40,"-")))</f>
        <v>-</v>
      </c>
      <c r="M40" s="2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8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 t="shared" si="3"/>
        <v>#REF!</v>
      </c>
      <c r="B41" s="22"/>
      <c r="C41" s="21"/>
      <c r="D41" s="23"/>
      <c r="E41" s="21"/>
      <c r="F41" s="21"/>
      <c r="G41" s="24"/>
      <c r="H41" s="7" t="e">
        <f t="shared" si="4"/>
        <v>#N/A</v>
      </c>
      <c r="I41" s="24"/>
      <c r="J41" s="7" t="e">
        <f t="shared" si="5"/>
        <v>#N/A</v>
      </c>
      <c r="K41" s="27">
        <f t="shared" si="6"/>
        <v>0</v>
      </c>
      <c r="L41" s="7" t="str">
        <f>IF(F41=$Q$12,Q41,IF(F41=$R$12,R41,IF(F41=$S$12,S41,"-")))</f>
        <v>-</v>
      </c>
      <c r="M41" s="2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8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 t="shared" si="3"/>
        <v>#REF!</v>
      </c>
      <c r="B42" s="22"/>
      <c r="C42" s="2"/>
      <c r="D42" s="23"/>
      <c r="E42" s="2"/>
      <c r="F42" s="2"/>
      <c r="G42" s="25"/>
      <c r="H42" s="7" t="e">
        <f t="shared" si="4"/>
        <v>#N/A</v>
      </c>
      <c r="I42" s="25"/>
      <c r="J42" s="7" t="e">
        <f t="shared" si="5"/>
        <v>#N/A</v>
      </c>
      <c r="K42" s="27">
        <f t="shared" si="6"/>
        <v>0</v>
      </c>
      <c r="L42" s="7" t="str">
        <f>IF(F42=$Q$12,Q42,IF(F42=$R$12,R42,IF(F42=$S$12,S42,"-")))</f>
        <v>-</v>
      </c>
      <c r="M42" s="2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8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4" spans="1:20">
      <c r="A44" t="s">
        <v>54</v>
      </c>
      <c r="C44" t="str">
        <f>титульная!$D$7</f>
        <v>Исрапилов Ш.К. (1кат.)</v>
      </c>
      <c r="G44" t="s">
        <v>195</v>
      </c>
      <c r="M44" t="str">
        <f>титульная!$D$8</f>
        <v>Олейников Д.А</v>
      </c>
    </row>
    <row r="46" spans="1:20">
      <c r="H46" t="s">
        <v>196</v>
      </c>
      <c r="M46" t="s">
        <v>143</v>
      </c>
    </row>
  </sheetData>
  <autoFilter ref="A12:M42">
    <filterColumn colId="1">
      <customFilters>
        <customFilter operator="notEqual" val=" "/>
      </customFilters>
    </filterColumn>
    <filterColumn colId="2">
      <customFilters>
        <customFilter operator="notEqual" val=" "/>
      </customFilters>
    </filterColumn>
    <filterColumn colId="3"/>
    <sortState ref="A13:P21">
      <sortCondition ref="A12:A42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/>
  <dimension ref="A1:T47"/>
  <sheetViews>
    <sheetView workbookViewId="0">
      <selection activeCell="J50" sqref="J50"/>
    </sheetView>
  </sheetViews>
  <sheetFormatPr defaultRowHeight="15"/>
  <cols>
    <col min="1" max="1" width="6.42578125" customWidth="1"/>
    <col min="2" max="2" width="22.710937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16.5703125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">
        <v>157</v>
      </c>
    </row>
    <row r="5" spans="1:20">
      <c r="A5" s="11"/>
      <c r="B5" s="11" t="str">
        <f>титульная!$D$5</f>
        <v>30 декабря 2017 г.</v>
      </c>
      <c r="H5" s="7"/>
      <c r="I5" s="7"/>
      <c r="J5" s="7"/>
      <c r="K5" s="7"/>
    </row>
    <row r="6" spans="1:20">
      <c r="A6" s="11"/>
      <c r="B6" s="11" t="s">
        <v>141</v>
      </c>
      <c r="H6" s="7"/>
      <c r="I6" s="8"/>
      <c r="J6" s="8"/>
      <c r="K6" s="8"/>
    </row>
    <row r="7" spans="1:20">
      <c r="H7" s="7"/>
      <c r="I7" s="7"/>
      <c r="J7" s="7"/>
      <c r="K7" s="7"/>
    </row>
    <row r="8" spans="1:20">
      <c r="H8" s="7"/>
      <c r="I8" s="8"/>
      <c r="J8" s="8"/>
      <c r="K8" s="8"/>
    </row>
    <row r="9" spans="1:20" ht="21">
      <c r="B9" s="57" t="s">
        <v>60</v>
      </c>
      <c r="C9" s="58"/>
      <c r="D9" s="57" t="s">
        <v>187</v>
      </c>
      <c r="H9" s="7"/>
      <c r="I9" s="7"/>
      <c r="J9" s="7"/>
      <c r="K9" s="7"/>
    </row>
    <row r="10" spans="1:20" ht="21">
      <c r="B10" s="59"/>
      <c r="C10" s="59"/>
      <c r="D10" s="59"/>
      <c r="H10" s="7"/>
      <c r="I10" s="8"/>
      <c r="J10" s="8"/>
      <c r="K10" s="8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104</v>
      </c>
      <c r="C13" s="29">
        <v>2002</v>
      </c>
      <c r="D13" s="30" t="s">
        <v>88</v>
      </c>
      <c r="E13" s="29">
        <v>54</v>
      </c>
      <c r="F13" s="29">
        <v>16</v>
      </c>
      <c r="G13" s="24">
        <v>50</v>
      </c>
      <c r="H13" s="29">
        <f>RANK(G13,G$13:G$43)</f>
        <v>2</v>
      </c>
      <c r="I13" s="24">
        <v>140</v>
      </c>
      <c r="J13" s="29">
        <f>RANK(I13,I$13:I$43)</f>
        <v>1</v>
      </c>
      <c r="K13" s="27">
        <f>G13+I13/2</f>
        <v>120</v>
      </c>
      <c r="L13" s="29">
        <f>IF(F13=$Q$12,Q13,IF(F13=$R$12,R13,IF(F13=$S$12,S13,"-")))</f>
        <v>0</v>
      </c>
      <c r="M13" s="33" t="str">
        <f>IF(D13="Волжский","Исрапилов Ш.К."," ")</f>
        <v>Исрапилов Ш.К.</v>
      </c>
      <c r="N13">
        <f>SUMIF(титульная!$C$11:$C$25,F13,титульная!$D$11:$D$25)</f>
        <v>7</v>
      </c>
      <c r="O13">
        <f>G13*N13</f>
        <v>350</v>
      </c>
      <c r="P13">
        <f>I13*N13</f>
        <v>980</v>
      </c>
      <c r="Q13">
        <f t="shared" ref="Q13:Q27" si="0">IF($K13&lt;=$K$10,"-",IF($K13&lt;=$J$10,$K$9,IF($K13&lt;=$I$10,$J$9,$I$9)))</f>
        <v>0</v>
      </c>
      <c r="R13">
        <f>IF($K13&lt;=$K$8,"-",IF($K13&lt;=$J$8,$K$7,IF($K13&lt;=$I$8,$J$7,$I$7)))</f>
        <v>0</v>
      </c>
      <c r="S13">
        <f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122</v>
      </c>
      <c r="C14" s="29">
        <v>2002</v>
      </c>
      <c r="D14" s="30" t="s">
        <v>88</v>
      </c>
      <c r="E14" s="29">
        <v>53.5</v>
      </c>
      <c r="F14" s="29">
        <v>12</v>
      </c>
      <c r="G14" s="24">
        <v>66</v>
      </c>
      <c r="H14" s="29">
        <f>RANK(G14,G$13:G$43)</f>
        <v>1</v>
      </c>
      <c r="I14" s="24">
        <v>89</v>
      </c>
      <c r="J14" s="29">
        <f>RANK(I14,I$13:I$43)</f>
        <v>3</v>
      </c>
      <c r="K14" s="27">
        <f>G14+I14/2</f>
        <v>110.5</v>
      </c>
      <c r="L14" s="29" t="str">
        <f>IF(F14=$Q$12,Q14,IF(F14=$R$12,R14,IF(F14=$S$12,S14,"-")))</f>
        <v>-</v>
      </c>
      <c r="M14" s="33" t="str">
        <f>IF(D14="Волжский","Исрапилов Ш.К."," ")</f>
        <v>Исрапилов Ш.К.</v>
      </c>
      <c r="N14">
        <f>SUMIF(титульная!$C$11:$C$25,F14,титульная!$D$11:$D$25)</f>
        <v>5</v>
      </c>
      <c r="O14">
        <f>G14*N14</f>
        <v>330</v>
      </c>
      <c r="P14">
        <f>I14*N14</f>
        <v>445</v>
      </c>
      <c r="Q14">
        <f t="shared" si="0"/>
        <v>0</v>
      </c>
      <c r="R14">
        <f t="shared" ref="R14:R43" si="1">IF($K14&lt;=$K$8,"-",IF($K14&lt;=$J$8,$K$7,IF($K14&lt;=$I$8,$J$7,$I$7)))</f>
        <v>0</v>
      </c>
      <c r="S14">
        <f t="shared" ref="S14:S43" si="2">IF($K14&lt;=$K$6,"-",IF($K14&lt;=$J$6,$K$5,IF($K14&lt;=$I$6,$J$5,$I$5)))</f>
        <v>0</v>
      </c>
      <c r="T14" t="e">
        <f>#REF!+(1-E14)</f>
        <v>#REF!</v>
      </c>
    </row>
    <row r="15" spans="1:20">
      <c r="A15" s="8">
        <v>3</v>
      </c>
      <c r="B15" s="28" t="s">
        <v>130</v>
      </c>
      <c r="C15" s="29">
        <v>2002</v>
      </c>
      <c r="D15" s="30" t="s">
        <v>88</v>
      </c>
      <c r="E15" s="29">
        <v>55.5</v>
      </c>
      <c r="F15" s="29">
        <v>12</v>
      </c>
      <c r="G15" s="24">
        <v>45</v>
      </c>
      <c r="H15" s="29">
        <f>RANK(G15,G$13:G$43)</f>
        <v>3</v>
      </c>
      <c r="I15" s="24">
        <v>100</v>
      </c>
      <c r="J15" s="29">
        <f>RANK(I15,I$13:I$43)</f>
        <v>2</v>
      </c>
      <c r="K15" s="27">
        <f>G15+I15/2</f>
        <v>95</v>
      </c>
      <c r="L15" s="29" t="str">
        <f>IF(F15=$Q$12,Q15,IF(F15=$R$12,R15,IF(F15=$S$12,S15,"-")))</f>
        <v>-</v>
      </c>
      <c r="M15" s="33" t="str">
        <f>IF(D15="Волжский","Исрапилов Ш.К."," ")</f>
        <v>Исрапилов Ш.К.</v>
      </c>
      <c r="N15">
        <f>SUMIF(титульная!$C$11:$C$25,F15,титульная!$D$11:$D$25)</f>
        <v>5</v>
      </c>
      <c r="O15">
        <f>G15*N15</f>
        <v>225</v>
      </c>
      <c r="P15">
        <f>I15*N15</f>
        <v>500</v>
      </c>
      <c r="Q15">
        <f t="shared" si="0"/>
        <v>0</v>
      </c>
      <c r="R15">
        <f t="shared" si="1"/>
        <v>0</v>
      </c>
      <c r="S15">
        <f t="shared" si="2"/>
        <v>0</v>
      </c>
      <c r="T15" t="e">
        <f>#REF!+(1-E15)</f>
        <v>#REF!</v>
      </c>
    </row>
    <row r="16" spans="1:20">
      <c r="A16" s="8">
        <v>4</v>
      </c>
      <c r="B16" s="28" t="s">
        <v>117</v>
      </c>
      <c r="C16" s="29">
        <v>2004</v>
      </c>
      <c r="D16" s="30" t="s">
        <v>88</v>
      </c>
      <c r="E16" s="29">
        <v>58</v>
      </c>
      <c r="F16" s="29">
        <v>12</v>
      </c>
      <c r="G16" s="24">
        <v>33</v>
      </c>
      <c r="H16" s="29">
        <f>RANK(G16,G$13:G$43)</f>
        <v>4</v>
      </c>
      <c r="I16" s="24">
        <v>51</v>
      </c>
      <c r="J16" s="29">
        <f>RANK(I16,I$13:I$43)</f>
        <v>4</v>
      </c>
      <c r="K16" s="27">
        <f>G16+I16/2</f>
        <v>58.5</v>
      </c>
      <c r="L16" s="29" t="str">
        <f>IF(F16=$Q$12,Q16,IF(F16=$R$12,R16,IF(F16=$S$12,S16,"-")))</f>
        <v>-</v>
      </c>
      <c r="M16" s="33" t="str">
        <f>IF(D16="Волжский","Исрапилов Ш.К."," ")</f>
        <v>Исрапилов Ш.К.</v>
      </c>
      <c r="N16">
        <f>SUMIF(титульная!$C$11:$C$25,F16,титульная!$D$11:$D$25)</f>
        <v>5</v>
      </c>
      <c r="O16">
        <f>G16*N16</f>
        <v>165</v>
      </c>
      <c r="P16">
        <f>I16*N16</f>
        <v>255</v>
      </c>
      <c r="Q16">
        <f t="shared" si="0"/>
        <v>0</v>
      </c>
      <c r="R16">
        <f t="shared" si="1"/>
        <v>0</v>
      </c>
      <c r="S16">
        <f t="shared" si="2"/>
        <v>0</v>
      </c>
      <c r="T16" t="e">
        <f>#REF!+(1-E16)</f>
        <v>#REF!</v>
      </c>
    </row>
    <row r="17" spans="1:20" hidden="1">
      <c r="A17" s="8" t="e">
        <f t="shared" ref="A17:A19" si="3">RANK(T17,T$13:T$43)</f>
        <v>#REF!</v>
      </c>
      <c r="B17" s="28"/>
      <c r="C17" s="29"/>
      <c r="D17" s="30"/>
      <c r="E17" s="29"/>
      <c r="F17" s="29"/>
      <c r="G17" s="24"/>
      <c r="H17" s="29" t="e">
        <f t="shared" ref="H17:H19" si="4">RANK(G17,G$13:G$43)</f>
        <v>#N/A</v>
      </c>
      <c r="I17" s="24"/>
      <c r="J17" s="29" t="e">
        <f t="shared" ref="J17:J19" si="5">RANK(I17,I$13:I$43)</f>
        <v>#N/A</v>
      </c>
      <c r="K17" s="27">
        <f t="shared" ref="K17:K19" si="6">G17+I17/2</f>
        <v>0</v>
      </c>
      <c r="L17" s="29" t="str">
        <f>IF(F17=$Q$12,Q17,IF(F17=$R$12,R17,IF(F17=$S$12,S17,"-")))</f>
        <v>-</v>
      </c>
      <c r="M17" s="33" t="str">
        <f t="shared" ref="M17:M31" si="7">IF(D17="Волжский","Исрапилов Ш.К."," ")</f>
        <v xml:space="preserve"> </v>
      </c>
      <c r="N17">
        <f>SUMIF(титульная!$C$11:$C$25,F17,титульная!$D$11:$D$25)</f>
        <v>0</v>
      </c>
      <c r="O17">
        <f>G17*N17</f>
        <v>0</v>
      </c>
      <c r="P17">
        <f>I17*N17</f>
        <v>0</v>
      </c>
      <c r="Q17" t="str">
        <f t="shared" si="0"/>
        <v>-</v>
      </c>
      <c r="R17" t="str">
        <f t="shared" si="1"/>
        <v>-</v>
      </c>
      <c r="S17" t="str">
        <f t="shared" si="2"/>
        <v>-</v>
      </c>
      <c r="T17" t="e">
        <f>#REF!+(1-E17)</f>
        <v>#REF!</v>
      </c>
    </row>
    <row r="18" spans="1:20" hidden="1">
      <c r="A18" s="8" t="e">
        <f t="shared" si="3"/>
        <v>#REF!</v>
      </c>
      <c r="B18" s="28"/>
      <c r="C18" s="29"/>
      <c r="D18" s="30"/>
      <c r="E18" s="29"/>
      <c r="F18" s="29"/>
      <c r="G18" s="24"/>
      <c r="H18" s="29" t="e">
        <f t="shared" si="4"/>
        <v>#N/A</v>
      </c>
      <c r="I18" s="24"/>
      <c r="J18" s="29" t="e">
        <f t="shared" si="5"/>
        <v>#N/A</v>
      </c>
      <c r="K18" s="27">
        <f t="shared" si="6"/>
        <v>0</v>
      </c>
      <c r="L18" s="29" t="str">
        <f>IF(F18=$Q$12,Q18,IF(F18=$R$12,R18,IF(F18=$S$12,S18,"-")))</f>
        <v>-</v>
      </c>
      <c r="M18" s="33" t="str">
        <f t="shared" si="7"/>
        <v xml:space="preserve"> </v>
      </c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 t="e">
        <f t="shared" si="3"/>
        <v>#REF!</v>
      </c>
      <c r="B19" s="28"/>
      <c r="C19" s="29"/>
      <c r="D19" s="30"/>
      <c r="E19" s="29"/>
      <c r="F19" s="29"/>
      <c r="G19" s="24"/>
      <c r="H19" s="29" t="e">
        <f t="shared" si="4"/>
        <v>#N/A</v>
      </c>
      <c r="I19" s="24"/>
      <c r="J19" s="29" t="e">
        <f t="shared" si="5"/>
        <v>#N/A</v>
      </c>
      <c r="K19" s="27">
        <f t="shared" si="6"/>
        <v>0</v>
      </c>
      <c r="L19" s="29" t="str">
        <f>IF(F19=$Q$12,Q19,IF(F19=$R$12,R19,IF(F19=$S$12,S19,"-")))</f>
        <v>-</v>
      </c>
      <c r="M19" s="33" t="str">
        <f t="shared" si="7"/>
        <v xml:space="preserve"> </v>
      </c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 t="e">
        <f t="shared" ref="A20:A43" si="8">RANK(T20,T$13:T$43)</f>
        <v>#REF!</v>
      </c>
      <c r="B20" s="28"/>
      <c r="C20" s="29"/>
      <c r="D20" s="30"/>
      <c r="E20" s="29"/>
      <c r="F20" s="29"/>
      <c r="G20" s="24"/>
      <c r="H20" s="29" t="e">
        <f t="shared" ref="H20:H43" si="9">RANK(G20,G$13:G$43)</f>
        <v>#N/A</v>
      </c>
      <c r="I20" s="24"/>
      <c r="J20" s="29" t="e">
        <f t="shared" ref="J20:J43" si="10">RANK(I20,I$13:I$43)</f>
        <v>#N/A</v>
      </c>
      <c r="K20" s="27">
        <f t="shared" ref="K20:K43" si="11">G20+I20/2</f>
        <v>0</v>
      </c>
      <c r="L20" s="29" t="str">
        <f>IF(F20=$Q$12,Q20,IF(F20=$R$12,R20,IF(F20=$S$12,S20,"-")))</f>
        <v>-</v>
      </c>
      <c r="M20" s="33" t="str">
        <f t="shared" si="7"/>
        <v xml:space="preserve"> </v>
      </c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 t="e">
        <f t="shared" si="8"/>
        <v>#REF!</v>
      </c>
      <c r="B21" s="28"/>
      <c r="C21" s="29"/>
      <c r="D21" s="30"/>
      <c r="E21" s="29"/>
      <c r="F21" s="29"/>
      <c r="G21" s="24"/>
      <c r="H21" s="29" t="e">
        <f t="shared" si="9"/>
        <v>#N/A</v>
      </c>
      <c r="I21" s="24"/>
      <c r="J21" s="29" t="e">
        <f t="shared" si="10"/>
        <v>#N/A</v>
      </c>
      <c r="K21" s="27">
        <f t="shared" si="11"/>
        <v>0</v>
      </c>
      <c r="L21" s="29" t="str">
        <f>IF(F21=$Q$12,Q21,IF(F21=$R$12,R21,IF(F21=$S$12,S21,"-")))</f>
        <v>-</v>
      </c>
      <c r="M21" s="33" t="str">
        <f t="shared" si="7"/>
        <v xml:space="preserve"> </v>
      </c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 t="shared" si="8"/>
        <v>#REF!</v>
      </c>
      <c r="B22" s="28"/>
      <c r="C22" s="29"/>
      <c r="D22" s="30"/>
      <c r="E22" s="29"/>
      <c r="F22" s="29"/>
      <c r="G22" s="24"/>
      <c r="H22" s="29" t="e">
        <f t="shared" si="9"/>
        <v>#N/A</v>
      </c>
      <c r="I22" s="24"/>
      <c r="J22" s="29" t="e">
        <f t="shared" si="10"/>
        <v>#N/A</v>
      </c>
      <c r="K22" s="27">
        <f t="shared" si="11"/>
        <v>0</v>
      </c>
      <c r="L22" s="29" t="str">
        <f>IF(F22=$Q$12,Q22,IF(F22=$R$12,R22,IF(F22=$S$12,S22,"-")))</f>
        <v>-</v>
      </c>
      <c r="M22" s="33" t="str">
        <f t="shared" si="7"/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 t="shared" si="8"/>
        <v>#REF!</v>
      </c>
      <c r="B23" s="28"/>
      <c r="C23" s="29"/>
      <c r="D23" s="30"/>
      <c r="E23" s="29"/>
      <c r="F23" s="29"/>
      <c r="G23" s="24"/>
      <c r="H23" s="29" t="e">
        <f t="shared" si="9"/>
        <v>#N/A</v>
      </c>
      <c r="I23" s="24"/>
      <c r="J23" s="29" t="e">
        <f t="shared" si="10"/>
        <v>#N/A</v>
      </c>
      <c r="K23" s="27">
        <f t="shared" si="11"/>
        <v>0</v>
      </c>
      <c r="L23" s="29" t="str">
        <f>IF(F23=$Q$12,Q23,IF(F23=$R$12,R23,IF(F23=$S$12,S23,"-")))</f>
        <v>-</v>
      </c>
      <c r="M23" s="33" t="str">
        <f t="shared" si="7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 t="shared" si="8"/>
        <v>#REF!</v>
      </c>
      <c r="B24" s="28"/>
      <c r="C24" s="29"/>
      <c r="D24" s="30"/>
      <c r="E24" s="29"/>
      <c r="F24" s="29"/>
      <c r="G24" s="24"/>
      <c r="H24" s="29" t="e">
        <f t="shared" si="9"/>
        <v>#N/A</v>
      </c>
      <c r="I24" s="24"/>
      <c r="J24" s="29" t="e">
        <f t="shared" si="10"/>
        <v>#N/A</v>
      </c>
      <c r="K24" s="27">
        <f t="shared" si="11"/>
        <v>0</v>
      </c>
      <c r="L24" s="29" t="str">
        <f>IF(F24=$Q$12,Q24,IF(F24=$R$12,R24,IF(F24=$S$12,S24,"-")))</f>
        <v>-</v>
      </c>
      <c r="M24" s="33" t="str">
        <f t="shared" si="7"/>
        <v xml:space="preserve"> </v>
      </c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 t="shared" si="8"/>
        <v>#REF!</v>
      </c>
      <c r="B25" s="28"/>
      <c r="C25" s="29"/>
      <c r="D25" s="30"/>
      <c r="E25" s="29"/>
      <c r="F25" s="29"/>
      <c r="G25" s="24"/>
      <c r="H25" s="29" t="e">
        <f t="shared" si="9"/>
        <v>#N/A</v>
      </c>
      <c r="I25" s="24"/>
      <c r="J25" s="29" t="e">
        <f t="shared" si="10"/>
        <v>#N/A</v>
      </c>
      <c r="K25" s="27">
        <f t="shared" si="11"/>
        <v>0</v>
      </c>
      <c r="L25" s="29" t="str">
        <f>IF(F25=$Q$12,Q25,IF(F25=$R$12,R25,IF(F25=$S$12,S25,"-")))</f>
        <v>-</v>
      </c>
      <c r="M25" s="33" t="str">
        <f t="shared" si="7"/>
        <v xml:space="preserve"> </v>
      </c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 t="shared" si="8"/>
        <v>#REF!</v>
      </c>
      <c r="B26" s="28"/>
      <c r="C26" s="29"/>
      <c r="D26" s="30"/>
      <c r="E26" s="29"/>
      <c r="F26" s="29"/>
      <c r="G26" s="24"/>
      <c r="H26" s="29" t="e">
        <f t="shared" si="9"/>
        <v>#N/A</v>
      </c>
      <c r="I26" s="24"/>
      <c r="J26" s="29" t="e">
        <f t="shared" si="10"/>
        <v>#N/A</v>
      </c>
      <c r="K26" s="27">
        <f t="shared" si="11"/>
        <v>0</v>
      </c>
      <c r="L26" s="29" t="str">
        <f>IF(F26=$Q$12,Q26,IF(F26=$R$12,R26,IF(F26=$S$12,S26,"-")))</f>
        <v>-</v>
      </c>
      <c r="M26" s="33" t="str">
        <f t="shared" si="7"/>
        <v xml:space="preserve"> </v>
      </c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 t="shared" si="8"/>
        <v>#REF!</v>
      </c>
      <c r="B27" s="28"/>
      <c r="C27" s="29"/>
      <c r="D27" s="30"/>
      <c r="E27" s="29"/>
      <c r="F27" s="29"/>
      <c r="G27" s="24"/>
      <c r="H27" s="29" t="e">
        <f t="shared" si="9"/>
        <v>#N/A</v>
      </c>
      <c r="I27" s="24"/>
      <c r="J27" s="29" t="e">
        <f t="shared" si="10"/>
        <v>#N/A</v>
      </c>
      <c r="K27" s="27">
        <f t="shared" si="11"/>
        <v>0</v>
      </c>
      <c r="L27" s="29" t="str">
        <f>IF(F27=$Q$12,Q27,IF(F27=$R$12,R27,IF(F27=$S$12,S27,"-")))</f>
        <v>-</v>
      </c>
      <c r="M27" s="33" t="str">
        <f t="shared" si="7"/>
        <v xml:space="preserve"> </v>
      </c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si="0"/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 t="shared" si="8"/>
        <v>#REF!</v>
      </c>
      <c r="B28" s="28"/>
      <c r="C28" s="29"/>
      <c r="D28" s="30"/>
      <c r="E28" s="29"/>
      <c r="F28" s="29"/>
      <c r="G28" s="24"/>
      <c r="H28" s="29" t="e">
        <f t="shared" si="9"/>
        <v>#N/A</v>
      </c>
      <c r="I28" s="24"/>
      <c r="J28" s="29" t="e">
        <f t="shared" si="10"/>
        <v>#N/A</v>
      </c>
      <c r="K28" s="27">
        <f t="shared" si="11"/>
        <v>0</v>
      </c>
      <c r="L28" s="29" t="str">
        <f>IF(F28=$Q$12,Q28,IF(F28=$R$12,R28,IF(F28=$S$12,S28,"-")))</f>
        <v>-</v>
      </c>
      <c r="M28" s="33" t="str">
        <f t="shared" si="7"/>
        <v xml:space="preserve"> </v>
      </c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ref="Q28:Q43" si="12">IF($K28&lt;=$K$10,"-",IF($K28&lt;=$J$10,$K$9,IF($K28&lt;=$I$10,$J$9,$I$9)))</f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 t="shared" si="8"/>
        <v>#REF!</v>
      </c>
      <c r="B29" s="28"/>
      <c r="C29" s="29"/>
      <c r="D29" s="30"/>
      <c r="E29" s="29"/>
      <c r="F29" s="29"/>
      <c r="G29" s="24"/>
      <c r="H29" s="29" t="e">
        <f t="shared" si="9"/>
        <v>#N/A</v>
      </c>
      <c r="I29" s="24"/>
      <c r="J29" s="29" t="e">
        <f t="shared" si="10"/>
        <v>#N/A</v>
      </c>
      <c r="K29" s="27">
        <f t="shared" si="11"/>
        <v>0</v>
      </c>
      <c r="L29" s="29" t="str">
        <f>IF(F29=$Q$12,Q29,IF(F29=$R$12,R29,IF(F29=$S$12,S29,"-")))</f>
        <v>-</v>
      </c>
      <c r="M29" s="33" t="str">
        <f t="shared" si="7"/>
        <v xml:space="preserve"> </v>
      </c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si="12"/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 t="shared" si="8"/>
        <v>#REF!</v>
      </c>
      <c r="B30" s="28"/>
      <c r="C30" s="29"/>
      <c r="D30" s="30"/>
      <c r="E30" s="29"/>
      <c r="F30" s="29"/>
      <c r="G30" s="24"/>
      <c r="H30" s="29" t="e">
        <f t="shared" si="9"/>
        <v>#N/A</v>
      </c>
      <c r="I30" s="24"/>
      <c r="J30" s="29" t="e">
        <f t="shared" si="10"/>
        <v>#N/A</v>
      </c>
      <c r="K30" s="27">
        <f t="shared" si="11"/>
        <v>0</v>
      </c>
      <c r="L30" s="29" t="str">
        <f>IF(F30=$Q$12,Q30,IF(F30=$R$12,R30,IF(F30=$S$12,S30,"-")))</f>
        <v>-</v>
      </c>
      <c r="M30" s="33" t="str">
        <f t="shared" si="7"/>
        <v xml:space="preserve"> </v>
      </c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12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 t="shared" si="8"/>
        <v>#REF!</v>
      </c>
      <c r="B31" s="28"/>
      <c r="C31" s="29"/>
      <c r="D31" s="30"/>
      <c r="E31" s="29"/>
      <c r="F31" s="29"/>
      <c r="G31" s="27"/>
      <c r="H31" s="29" t="e">
        <f t="shared" si="9"/>
        <v>#N/A</v>
      </c>
      <c r="I31" s="27"/>
      <c r="J31" s="29" t="e">
        <f t="shared" si="10"/>
        <v>#N/A</v>
      </c>
      <c r="K31" s="27">
        <f t="shared" si="11"/>
        <v>0</v>
      </c>
      <c r="L31" s="29" t="str">
        <f>IF(F31=$Q$12,Q31,IF(F31=$R$12,R31,IF(F31=$S$12,S31,"-")))</f>
        <v>-</v>
      </c>
      <c r="M31" s="33" t="str">
        <f t="shared" si="7"/>
        <v xml:space="preserve"> </v>
      </c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12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 t="shared" si="8"/>
        <v>#REF!</v>
      </c>
      <c r="B32" s="28"/>
      <c r="C32" s="29"/>
      <c r="D32" s="30"/>
      <c r="E32" s="29"/>
      <c r="F32" s="29"/>
      <c r="G32" s="27"/>
      <c r="H32" s="29" t="e">
        <f t="shared" si="9"/>
        <v>#N/A</v>
      </c>
      <c r="I32" s="27"/>
      <c r="J32" s="29" t="e">
        <f t="shared" si="10"/>
        <v>#N/A</v>
      </c>
      <c r="K32" s="27">
        <f t="shared" si="11"/>
        <v>0</v>
      </c>
      <c r="L32" s="29" t="str">
        <f>IF(F32=$Q$12,Q32,IF(F32=$R$12,R32,IF(F32=$S$12,S32,"-")))</f>
        <v>-</v>
      </c>
      <c r="M32" s="33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12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 t="shared" si="8"/>
        <v>#REF!</v>
      </c>
      <c r="B33" s="28"/>
      <c r="C33" s="29"/>
      <c r="D33" s="30"/>
      <c r="E33" s="29"/>
      <c r="F33" s="29"/>
      <c r="G33" s="27"/>
      <c r="H33" s="29" t="e">
        <f t="shared" si="9"/>
        <v>#N/A</v>
      </c>
      <c r="I33" s="27"/>
      <c r="J33" s="29" t="e">
        <f t="shared" si="10"/>
        <v>#N/A</v>
      </c>
      <c r="K33" s="27">
        <f t="shared" si="11"/>
        <v>0</v>
      </c>
      <c r="L33" s="29" t="str">
        <f>IF(F33=$Q$12,Q33,IF(F33=$R$12,R33,IF(F33=$S$12,S33,"-")))</f>
        <v>-</v>
      </c>
      <c r="M33" s="33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12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 t="shared" si="8"/>
        <v>#REF!</v>
      </c>
      <c r="B34" s="28"/>
      <c r="C34" s="29"/>
      <c r="D34" s="30"/>
      <c r="E34" s="29"/>
      <c r="F34" s="29"/>
      <c r="G34" s="27"/>
      <c r="H34" s="29" t="e">
        <f t="shared" si="9"/>
        <v>#N/A</v>
      </c>
      <c r="I34" s="27"/>
      <c r="J34" s="29" t="e">
        <f t="shared" si="10"/>
        <v>#N/A</v>
      </c>
      <c r="K34" s="27">
        <f t="shared" si="11"/>
        <v>0</v>
      </c>
      <c r="L34" s="29" t="str">
        <f>IF(F34=$Q$12,Q34,IF(F34=$R$12,R34,IF(F34=$S$12,S34,"-")))</f>
        <v>-</v>
      </c>
      <c r="M34" s="33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12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 t="shared" si="8"/>
        <v>#REF!</v>
      </c>
      <c r="B35" s="28"/>
      <c r="C35" s="29"/>
      <c r="D35" s="30"/>
      <c r="E35" s="29"/>
      <c r="F35" s="29"/>
      <c r="G35" s="27"/>
      <c r="H35" s="29" t="e">
        <f t="shared" si="9"/>
        <v>#N/A</v>
      </c>
      <c r="I35" s="27"/>
      <c r="J35" s="29" t="e">
        <f t="shared" si="10"/>
        <v>#N/A</v>
      </c>
      <c r="K35" s="27">
        <f t="shared" si="11"/>
        <v>0</v>
      </c>
      <c r="L35" s="29" t="str">
        <f>IF(F35=$Q$12,Q35,IF(F35=$R$12,R35,IF(F35=$S$12,S35,"-")))</f>
        <v>-</v>
      </c>
      <c r="M35" s="33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12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 t="shared" si="8"/>
        <v>#REF!</v>
      </c>
      <c r="B36" s="28"/>
      <c r="C36" s="29"/>
      <c r="D36" s="30"/>
      <c r="E36" s="29"/>
      <c r="F36" s="29"/>
      <c r="G36" s="27"/>
      <c r="H36" s="29" t="e">
        <f t="shared" si="9"/>
        <v>#N/A</v>
      </c>
      <c r="I36" s="27"/>
      <c r="J36" s="29" t="e">
        <f t="shared" si="10"/>
        <v>#N/A</v>
      </c>
      <c r="K36" s="27">
        <f t="shared" si="11"/>
        <v>0</v>
      </c>
      <c r="L36" s="29" t="str">
        <f>IF(F36=$Q$12,Q36,IF(F36=$R$12,R36,IF(F36=$S$12,S36,"-")))</f>
        <v>-</v>
      </c>
      <c r="M36" s="33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12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 t="shared" si="8"/>
        <v>#REF!</v>
      </c>
      <c r="B37" s="28"/>
      <c r="C37" s="29"/>
      <c r="D37" s="30"/>
      <c r="E37" s="29"/>
      <c r="F37" s="29"/>
      <c r="G37" s="27"/>
      <c r="H37" s="29" t="e">
        <f t="shared" si="9"/>
        <v>#N/A</v>
      </c>
      <c r="I37" s="27"/>
      <c r="J37" s="29" t="e">
        <f t="shared" si="10"/>
        <v>#N/A</v>
      </c>
      <c r="K37" s="27">
        <f t="shared" si="11"/>
        <v>0</v>
      </c>
      <c r="L37" s="29" t="str">
        <f>IF(F37=$Q$12,Q37,IF(F37=$R$12,R37,IF(F37=$S$12,S37,"-")))</f>
        <v>-</v>
      </c>
      <c r="M37" s="33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12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 t="shared" si="8"/>
        <v>#REF!</v>
      </c>
      <c r="B38" s="28"/>
      <c r="C38" s="29"/>
      <c r="D38" s="30"/>
      <c r="E38" s="29"/>
      <c r="F38" s="29"/>
      <c r="G38" s="27"/>
      <c r="H38" s="29" t="e">
        <f t="shared" si="9"/>
        <v>#N/A</v>
      </c>
      <c r="I38" s="27"/>
      <c r="J38" s="29" t="e">
        <f t="shared" si="10"/>
        <v>#N/A</v>
      </c>
      <c r="K38" s="27">
        <f t="shared" si="11"/>
        <v>0</v>
      </c>
      <c r="L38" s="29" t="str">
        <f>IF(F38=$Q$12,Q38,IF(F38=$R$12,R38,IF(F38=$S$12,S38,"-")))</f>
        <v>-</v>
      </c>
      <c r="M38" s="33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12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 t="shared" si="8"/>
        <v>#REF!</v>
      </c>
      <c r="B39" s="28"/>
      <c r="C39" s="29"/>
      <c r="D39" s="30"/>
      <c r="E39" s="29"/>
      <c r="F39" s="29"/>
      <c r="G39" s="27"/>
      <c r="H39" s="29" t="e">
        <f t="shared" si="9"/>
        <v>#N/A</v>
      </c>
      <c r="I39" s="27"/>
      <c r="J39" s="29" t="e">
        <f t="shared" si="10"/>
        <v>#N/A</v>
      </c>
      <c r="K39" s="27">
        <f t="shared" si="11"/>
        <v>0</v>
      </c>
      <c r="L39" s="29" t="str">
        <f>IF(F39=$Q$12,Q39,IF(F39=$R$12,R39,IF(F39=$S$12,S39,"-")))</f>
        <v>-</v>
      </c>
      <c r="M39" s="33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12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 t="shared" si="8"/>
        <v>#REF!</v>
      </c>
      <c r="B40" s="28"/>
      <c r="C40" s="29"/>
      <c r="D40" s="30"/>
      <c r="E40" s="29"/>
      <c r="F40" s="29"/>
      <c r="G40" s="27"/>
      <c r="H40" s="29" t="e">
        <f t="shared" si="9"/>
        <v>#N/A</v>
      </c>
      <c r="I40" s="27"/>
      <c r="J40" s="29" t="e">
        <f t="shared" si="10"/>
        <v>#N/A</v>
      </c>
      <c r="K40" s="27">
        <f t="shared" si="11"/>
        <v>0</v>
      </c>
      <c r="L40" s="29" t="str">
        <f>IF(F40=$Q$12,Q40,IF(F40=$R$12,R40,IF(F40=$S$12,S40,"-")))</f>
        <v>-</v>
      </c>
      <c r="M40" s="33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12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 t="shared" si="8"/>
        <v>#REF!</v>
      </c>
      <c r="B41" s="28"/>
      <c r="C41" s="29"/>
      <c r="D41" s="30"/>
      <c r="E41" s="29"/>
      <c r="F41" s="29"/>
      <c r="G41" s="27"/>
      <c r="H41" s="29" t="e">
        <f t="shared" si="9"/>
        <v>#N/A</v>
      </c>
      <c r="I41" s="27"/>
      <c r="J41" s="29" t="e">
        <f t="shared" si="10"/>
        <v>#N/A</v>
      </c>
      <c r="K41" s="27">
        <f t="shared" si="11"/>
        <v>0</v>
      </c>
      <c r="L41" s="29" t="str">
        <f>IF(F41=$Q$12,Q41,IF(F41=$R$12,R41,IF(F41=$S$12,S41,"-")))</f>
        <v>-</v>
      </c>
      <c r="M41" s="33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12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 t="shared" si="8"/>
        <v>#REF!</v>
      </c>
      <c r="B42" s="28"/>
      <c r="C42" s="29"/>
      <c r="D42" s="30"/>
      <c r="E42" s="29"/>
      <c r="F42" s="29"/>
      <c r="G42" s="27"/>
      <c r="H42" s="29" t="e">
        <f t="shared" si="9"/>
        <v>#N/A</v>
      </c>
      <c r="I42" s="27"/>
      <c r="J42" s="29" t="e">
        <f t="shared" si="10"/>
        <v>#N/A</v>
      </c>
      <c r="K42" s="27">
        <f t="shared" si="11"/>
        <v>0</v>
      </c>
      <c r="L42" s="29" t="str">
        <f>IF(F42=$Q$12,Q42,IF(F42=$R$12,R42,IF(F42=$S$12,S42,"-")))</f>
        <v>-</v>
      </c>
      <c r="M42" s="33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12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3" spans="1:20" hidden="1">
      <c r="A43" s="8" t="e">
        <f t="shared" si="8"/>
        <v>#REF!</v>
      </c>
      <c r="B43" s="28"/>
      <c r="C43" s="33"/>
      <c r="D43" s="30"/>
      <c r="E43" s="33"/>
      <c r="F43" s="33"/>
      <c r="G43" s="34"/>
      <c r="H43" s="29" t="e">
        <f t="shared" si="9"/>
        <v>#N/A</v>
      </c>
      <c r="I43" s="34"/>
      <c r="J43" s="29" t="e">
        <f t="shared" si="10"/>
        <v>#N/A</v>
      </c>
      <c r="K43" s="27">
        <f t="shared" si="11"/>
        <v>0</v>
      </c>
      <c r="L43" s="29" t="str">
        <f>IF(F43=$Q$12,Q43,IF(F43=$R$12,R43,IF(F43=$S$12,S43,"-")))</f>
        <v>-</v>
      </c>
      <c r="M43" s="33"/>
      <c r="N43">
        <f>SUMIF(титульная!$C$11:$C$25,F43,титульная!$D$11:$D$25)</f>
        <v>0</v>
      </c>
      <c r="O43">
        <f>G43*N43</f>
        <v>0</v>
      </c>
      <c r="P43">
        <f>I43*N43</f>
        <v>0</v>
      </c>
      <c r="Q43" t="str">
        <f t="shared" si="12"/>
        <v>-</v>
      </c>
      <c r="R43" t="str">
        <f t="shared" si="1"/>
        <v>-</v>
      </c>
      <c r="S43" t="str">
        <f t="shared" si="2"/>
        <v>-</v>
      </c>
      <c r="T43" t="e">
        <f>#REF!+(1-E43)</f>
        <v>#REF!</v>
      </c>
    </row>
    <row r="45" spans="1:20">
      <c r="A45" t="s">
        <v>54</v>
      </c>
      <c r="C45" t="str">
        <f>титульная!$D$7</f>
        <v>Исрапилов Ш.К. (1кат.)</v>
      </c>
      <c r="G45" t="s">
        <v>195</v>
      </c>
      <c r="M45" t="str">
        <f>титульная!$D$8</f>
        <v>Олейников Д.А</v>
      </c>
    </row>
    <row r="47" spans="1:20">
      <c r="H47" t="s">
        <v>196</v>
      </c>
      <c r="M47" t="s">
        <v>158</v>
      </c>
    </row>
  </sheetData>
  <autoFilter ref="A12:M43">
    <filterColumn colId="2">
      <customFilters>
        <customFilter operator="notEqual" val=" "/>
      </customFilters>
    </filterColumn>
    <filterColumn colId="3"/>
    <sortState ref="A13:P16">
      <sortCondition ref="A12:A43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/>
  <dimension ref="A1:S48"/>
  <sheetViews>
    <sheetView topLeftCell="A3" workbookViewId="0">
      <selection activeCell="T56" sqref="T56"/>
    </sheetView>
  </sheetViews>
  <sheetFormatPr defaultRowHeight="15"/>
  <cols>
    <col min="1" max="1" width="6.42578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6.42578125" bestFit="1" customWidth="1"/>
    <col min="8" max="8" width="7.5703125" bestFit="1" customWidth="1"/>
    <col min="9" max="9" width="6.42578125" bestFit="1" customWidth="1"/>
    <col min="11" max="11" width="0" hidden="1" customWidth="1"/>
    <col min="12" max="12" width="15.85546875" customWidth="1"/>
    <col min="13" max="19" width="0" hidden="1" customWidth="1"/>
  </cols>
  <sheetData>
    <row r="1" spans="1:19">
      <c r="C1" s="10"/>
    </row>
    <row r="2" spans="1:19" ht="28.5">
      <c r="D2" s="9" t="str">
        <f>титульная!$D$2</f>
        <v>ПРОТОКОЛ</v>
      </c>
    </row>
    <row r="3" spans="1:19" ht="18.75">
      <c r="B3" s="12" t="s">
        <v>149</v>
      </c>
    </row>
    <row r="5" spans="1:19">
      <c r="A5" s="11"/>
      <c r="B5" s="11" t="str">
        <f>титульная!$D$5</f>
        <v>30 декабря 2017 г.</v>
      </c>
      <c r="G5" s="7"/>
      <c r="H5" s="7"/>
      <c r="I5" s="7"/>
      <c r="J5" s="7"/>
    </row>
    <row r="6" spans="1:19">
      <c r="A6" s="11"/>
      <c r="B6" s="11" t="s">
        <v>141</v>
      </c>
      <c r="G6" s="7"/>
      <c r="H6" s="8"/>
      <c r="I6" s="8"/>
      <c r="J6" s="8"/>
    </row>
    <row r="7" spans="1:19">
      <c r="G7" s="7"/>
      <c r="H7" s="7"/>
      <c r="I7" s="7"/>
      <c r="J7" s="7"/>
    </row>
    <row r="8" spans="1:19">
      <c r="G8" s="7"/>
      <c r="H8" s="8"/>
      <c r="I8" s="8"/>
      <c r="J8" s="8"/>
    </row>
    <row r="9" spans="1:19" ht="21">
      <c r="B9" s="57" t="s">
        <v>60</v>
      </c>
      <c r="C9" s="58"/>
      <c r="D9" s="57" t="s">
        <v>113</v>
      </c>
      <c r="E9" s="58"/>
      <c r="F9" s="58"/>
      <c r="G9" s="7"/>
      <c r="H9" s="7"/>
      <c r="I9" s="7"/>
      <c r="J9" s="7"/>
    </row>
    <row r="10" spans="1:19">
      <c r="G10" s="7"/>
      <c r="H10" s="8"/>
      <c r="I10" s="8"/>
      <c r="J10" s="8"/>
    </row>
    <row r="12" spans="1:19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38</v>
      </c>
      <c r="H12" s="6" t="s">
        <v>46</v>
      </c>
      <c r="I12" s="6" t="s">
        <v>38</v>
      </c>
      <c r="J12" s="6" t="s">
        <v>47</v>
      </c>
      <c r="K12" s="6" t="s">
        <v>50</v>
      </c>
      <c r="L12" s="6" t="s">
        <v>49</v>
      </c>
      <c r="M12" s="26" t="s">
        <v>84</v>
      </c>
      <c r="N12" s="26" t="s">
        <v>45</v>
      </c>
      <c r="O12" s="26" t="s">
        <v>46</v>
      </c>
      <c r="P12">
        <v>16</v>
      </c>
      <c r="Q12">
        <v>24</v>
      </c>
      <c r="R12">
        <v>32</v>
      </c>
      <c r="S12" t="s">
        <v>47</v>
      </c>
    </row>
    <row r="13" spans="1:19">
      <c r="A13" s="8">
        <v>1</v>
      </c>
      <c r="B13" s="28" t="s">
        <v>105</v>
      </c>
      <c r="C13" s="29">
        <v>2004</v>
      </c>
      <c r="D13" s="30" t="s">
        <v>88</v>
      </c>
      <c r="E13" s="29">
        <v>60</v>
      </c>
      <c r="F13" s="29">
        <v>12</v>
      </c>
      <c r="G13" s="29">
        <v>1</v>
      </c>
      <c r="H13" s="24">
        <v>150</v>
      </c>
      <c r="I13" s="29">
        <f>RANK(H13,H$13:H$44)</f>
        <v>1</v>
      </c>
      <c r="J13" s="27">
        <v>150</v>
      </c>
      <c r="K13" s="29" t="str">
        <f>IF(F13=$P$12,P13,IF(F13=$Q$12,Q13,IF(F13=$R$12,R13,"-")))</f>
        <v>-</v>
      </c>
      <c r="L13" s="33" t="str">
        <f>IF(D13="Волжский","Исрапилов Ш.К."," ")</f>
        <v>Исрапилов Ш.К.</v>
      </c>
      <c r="M13">
        <f>SUMIF(титульная!$C$11:$C$25,F13,титульная!$D$11:$D$25)</f>
        <v>5</v>
      </c>
      <c r="N13" t="e">
        <f>#REF!*M13</f>
        <v>#REF!</v>
      </c>
      <c r="O13">
        <f>H13*M13</f>
        <v>750</v>
      </c>
      <c r="P13">
        <f t="shared" ref="P13:P44" si="0">IF($J13&lt;=$J$10,"-",IF($J13&lt;=$I$10,$J$9,IF($J13&lt;=$H$10,$I$9,$H$9)))</f>
        <v>0</v>
      </c>
      <c r="Q13">
        <f t="shared" ref="Q13:Q44" si="1">IF($J13&lt;=$J$8,"-",IF($J13&lt;=$I$8,$J$7,IF($J13&lt;=$H$8,$I$7,$H$7)))</f>
        <v>0</v>
      </c>
      <c r="R13">
        <f t="shared" ref="R13:R44" si="2">IF($J13&lt;=$J$6,"-",IF($J13&lt;=$I$6,$J$5,IF($J13&lt;=$H$6,$I$5,$H$5)))</f>
        <v>0</v>
      </c>
      <c r="S13" t="e">
        <f>#REF!+(1-E13)</f>
        <v>#REF!</v>
      </c>
    </row>
    <row r="14" spans="1:19">
      <c r="A14" s="8">
        <v>2</v>
      </c>
      <c r="B14" s="28" t="s">
        <v>132</v>
      </c>
      <c r="C14" s="29">
        <v>2004</v>
      </c>
      <c r="D14" s="30" t="s">
        <v>88</v>
      </c>
      <c r="E14" s="29">
        <v>77.5</v>
      </c>
      <c r="F14" s="29">
        <v>16</v>
      </c>
      <c r="G14" s="29">
        <v>2</v>
      </c>
      <c r="H14" s="24">
        <v>48</v>
      </c>
      <c r="I14" s="29">
        <v>2</v>
      </c>
      <c r="J14" s="27">
        <v>48</v>
      </c>
      <c r="K14" s="29">
        <f>IF(F14=$P$12,P15,IF(F14=$Q$12,Q15,IF(F14=$R$12,R15,"-")))</f>
        <v>0</v>
      </c>
      <c r="L14" s="33" t="str">
        <f>IF(D14="Волжский","Исрапилов Ш.К."," ")</f>
        <v>Исрапилов Ш.К.</v>
      </c>
    </row>
    <row r="15" spans="1:19">
      <c r="A15" s="8">
        <v>3</v>
      </c>
      <c r="B15" s="66" t="s">
        <v>163</v>
      </c>
      <c r="C15" s="60">
        <v>2003</v>
      </c>
      <c r="D15" s="60" t="s">
        <v>88</v>
      </c>
      <c r="E15" s="7">
        <v>75</v>
      </c>
      <c r="F15" s="7">
        <v>8</v>
      </c>
      <c r="G15" s="7">
        <v>3</v>
      </c>
      <c r="H15" s="24">
        <v>50</v>
      </c>
      <c r="I15" s="7">
        <v>3</v>
      </c>
      <c r="J15" s="7">
        <v>50</v>
      </c>
      <c r="L15" s="60" t="s">
        <v>162</v>
      </c>
      <c r="M15">
        <f>SUMIF(титульная!$C$11:$C$25,F14,титульная!$D$11:$D$25)</f>
        <v>7</v>
      </c>
      <c r="N15" t="e">
        <f>#REF!*M15</f>
        <v>#REF!</v>
      </c>
      <c r="O15">
        <f>H14*M15</f>
        <v>336</v>
      </c>
      <c r="P15">
        <f>IF($J14&lt;=$J$10,"-",IF($J14&lt;=$I$10,$J$9,IF($J14&lt;=$H$10,$I$9,$H$9)))</f>
        <v>0</v>
      </c>
      <c r="Q15">
        <f>IF($J14&lt;=$J$8,"-",IF($J14&lt;=$I$8,$J$7,IF($J14&lt;=$H$8,$I$7,$H$7)))</f>
        <v>0</v>
      </c>
      <c r="R15">
        <f>IF($J14&lt;=$J$6,"-",IF($J14&lt;=$I$6,$J$5,IF($J14&lt;=$H$6,$I$5,$H$5)))</f>
        <v>0</v>
      </c>
      <c r="S15" t="e">
        <f>#REF!+(1-E14)</f>
        <v>#REF!</v>
      </c>
    </row>
    <row r="16" spans="1:19" hidden="1">
      <c r="A16" s="8" t="e">
        <f t="shared" ref="A16:A44" si="3">RANK(S16,S$13:S$44)</f>
        <v>#REF!</v>
      </c>
      <c r="B16" s="22"/>
      <c r="C16" s="21"/>
      <c r="D16" s="23"/>
      <c r="E16" s="21"/>
      <c r="F16" s="21"/>
      <c r="G16" s="7" t="e">
        <f>RANK(#REF!,#REF!)</f>
        <v>#REF!</v>
      </c>
      <c r="H16" s="24"/>
      <c r="I16" s="7" t="e">
        <f t="shared" ref="I16:I44" si="4">RANK(H16,H$13:H$44)</f>
        <v>#N/A</v>
      </c>
      <c r="J16" s="27" t="e">
        <f>#REF!+H16/2</f>
        <v>#REF!</v>
      </c>
      <c r="K16" s="7" t="str">
        <f>IF(F16=$P$12,P16,IF(F16=$Q$12,Q16,IF(F16=$R$12,R16,"-")))</f>
        <v>-</v>
      </c>
      <c r="L16" s="33" t="str">
        <f t="shared" ref="L16:L27" si="5">IF(D16="Волжский","Исрапилов Ш.К."," ")</f>
        <v xml:space="preserve"> </v>
      </c>
      <c r="M16">
        <f>SUMIF(титульная!$C$11:$C$25,F16,титульная!$D$11:$D$25)</f>
        <v>0</v>
      </c>
      <c r="N16" t="e">
        <f>#REF!*M16</f>
        <v>#REF!</v>
      </c>
      <c r="O16">
        <f>H16*M16</f>
        <v>0</v>
      </c>
      <c r="P16" t="e">
        <f t="shared" si="0"/>
        <v>#REF!</v>
      </c>
      <c r="Q16" t="e">
        <f t="shared" si="1"/>
        <v>#REF!</v>
      </c>
      <c r="R16" t="e">
        <f t="shared" si="2"/>
        <v>#REF!</v>
      </c>
      <c r="S16" t="e">
        <f>#REF!+(1-E16)</f>
        <v>#REF!</v>
      </c>
    </row>
    <row r="17" spans="1:19" hidden="1">
      <c r="A17" s="8" t="e">
        <f t="shared" si="3"/>
        <v>#REF!</v>
      </c>
      <c r="B17" s="22"/>
      <c r="C17" s="21"/>
      <c r="D17" s="23"/>
      <c r="E17" s="21"/>
      <c r="F17" s="21"/>
      <c r="G17" s="7" t="e">
        <f>RANK(#REF!,#REF!)</f>
        <v>#REF!</v>
      </c>
      <c r="H17" s="24"/>
      <c r="I17" s="7" t="e">
        <f t="shared" si="4"/>
        <v>#N/A</v>
      </c>
      <c r="J17" s="27" t="e">
        <f>#REF!+H17/2</f>
        <v>#REF!</v>
      </c>
      <c r="K17" s="7" t="str">
        <f>IF(F17=$P$12,P17,IF(F17=$Q$12,Q17,IF(F17=$R$12,R17,"-")))</f>
        <v>-</v>
      </c>
      <c r="L17" s="33" t="str">
        <f t="shared" si="5"/>
        <v xml:space="preserve"> </v>
      </c>
      <c r="M17">
        <f>SUMIF(титульная!$C$11:$C$25,F17,титульная!$D$11:$D$25)</f>
        <v>0</v>
      </c>
      <c r="N17" t="e">
        <f>#REF!*M17</f>
        <v>#REF!</v>
      </c>
      <c r="O17">
        <f>H17*M17</f>
        <v>0</v>
      </c>
      <c r="P17" t="e">
        <f t="shared" si="0"/>
        <v>#REF!</v>
      </c>
      <c r="Q17" t="e">
        <f t="shared" si="1"/>
        <v>#REF!</v>
      </c>
      <c r="R17" t="e">
        <f t="shared" si="2"/>
        <v>#REF!</v>
      </c>
      <c r="S17" t="e">
        <f>#REF!+(1-E17)</f>
        <v>#REF!</v>
      </c>
    </row>
    <row r="18" spans="1:19" hidden="1">
      <c r="A18" s="8" t="e">
        <f t="shared" si="3"/>
        <v>#REF!</v>
      </c>
      <c r="B18" s="22"/>
      <c r="C18" s="21"/>
      <c r="D18" s="23"/>
      <c r="E18" s="21"/>
      <c r="F18" s="21"/>
      <c r="G18" s="7" t="e">
        <f>RANK(#REF!,#REF!)</f>
        <v>#REF!</v>
      </c>
      <c r="H18" s="24"/>
      <c r="I18" s="7" t="e">
        <f t="shared" si="4"/>
        <v>#N/A</v>
      </c>
      <c r="J18" s="27" t="e">
        <f>#REF!+H18/2</f>
        <v>#REF!</v>
      </c>
      <c r="K18" s="7" t="str">
        <f>IF(F18=$P$12,P18,IF(F18=$Q$12,Q18,IF(F18=$R$12,R18,"-")))</f>
        <v>-</v>
      </c>
      <c r="L18" s="33" t="str">
        <f t="shared" si="5"/>
        <v xml:space="preserve"> </v>
      </c>
      <c r="M18">
        <f>SUMIF(титульная!$C$11:$C$25,F18,титульная!$D$11:$D$25)</f>
        <v>0</v>
      </c>
      <c r="N18" t="e">
        <f>#REF!*M18</f>
        <v>#REF!</v>
      </c>
      <c r="O18">
        <f>H18*M18</f>
        <v>0</v>
      </c>
      <c r="P18" t="e">
        <f t="shared" si="0"/>
        <v>#REF!</v>
      </c>
      <c r="Q18" t="e">
        <f t="shared" si="1"/>
        <v>#REF!</v>
      </c>
      <c r="R18" t="e">
        <f t="shared" si="2"/>
        <v>#REF!</v>
      </c>
      <c r="S18" t="e">
        <f>#REF!+(1-E18)</f>
        <v>#REF!</v>
      </c>
    </row>
    <row r="19" spans="1:19" hidden="1">
      <c r="A19" s="8" t="e">
        <f t="shared" si="3"/>
        <v>#REF!</v>
      </c>
      <c r="B19" s="22"/>
      <c r="C19" s="21"/>
      <c r="D19" s="23"/>
      <c r="E19" s="21"/>
      <c r="F19" s="21"/>
      <c r="G19" s="7" t="e">
        <f>RANK(#REF!,#REF!)</f>
        <v>#REF!</v>
      </c>
      <c r="H19" s="24"/>
      <c r="I19" s="7" t="e">
        <f t="shared" si="4"/>
        <v>#N/A</v>
      </c>
      <c r="J19" s="27" t="e">
        <f>#REF!+H19/2</f>
        <v>#REF!</v>
      </c>
      <c r="K19" s="7" t="str">
        <f>IF(F19=$P$12,P19,IF(F19=$Q$12,Q19,IF(F19=$R$12,R19,"-")))</f>
        <v>-</v>
      </c>
      <c r="L19" s="33" t="str">
        <f t="shared" si="5"/>
        <v xml:space="preserve"> </v>
      </c>
      <c r="M19">
        <f>SUMIF(титульная!$C$11:$C$25,F19,титульная!$D$11:$D$25)</f>
        <v>0</v>
      </c>
      <c r="N19" t="e">
        <f>#REF!*M19</f>
        <v>#REF!</v>
      </c>
      <c r="O19">
        <f>H19*M19</f>
        <v>0</v>
      </c>
      <c r="P19" t="e">
        <f t="shared" si="0"/>
        <v>#REF!</v>
      </c>
      <c r="Q19" t="e">
        <f t="shared" si="1"/>
        <v>#REF!</v>
      </c>
      <c r="R19" t="e">
        <f t="shared" si="2"/>
        <v>#REF!</v>
      </c>
      <c r="S19" t="e">
        <f>#REF!+(1-E19)</f>
        <v>#REF!</v>
      </c>
    </row>
    <row r="20" spans="1:19" hidden="1">
      <c r="A20" s="8" t="e">
        <f t="shared" si="3"/>
        <v>#REF!</v>
      </c>
      <c r="B20" s="22"/>
      <c r="C20" s="21"/>
      <c r="D20" s="23"/>
      <c r="E20" s="21"/>
      <c r="F20" s="21"/>
      <c r="G20" s="7" t="e">
        <f>RANK(#REF!,#REF!)</f>
        <v>#REF!</v>
      </c>
      <c r="H20" s="24"/>
      <c r="I20" s="7" t="e">
        <f t="shared" si="4"/>
        <v>#N/A</v>
      </c>
      <c r="J20" s="27" t="e">
        <f>#REF!+H20/2</f>
        <v>#REF!</v>
      </c>
      <c r="K20" s="7" t="str">
        <f>IF(F20=$P$12,P20,IF(F20=$Q$12,Q20,IF(F20=$R$12,R20,"-")))</f>
        <v>-</v>
      </c>
      <c r="L20" s="33" t="str">
        <f t="shared" si="5"/>
        <v xml:space="preserve"> </v>
      </c>
      <c r="M20">
        <f>SUMIF(титульная!$C$11:$C$25,F20,титульная!$D$11:$D$25)</f>
        <v>0</v>
      </c>
      <c r="N20" t="e">
        <f>#REF!*M20</f>
        <v>#REF!</v>
      </c>
      <c r="O20">
        <f>H20*M20</f>
        <v>0</v>
      </c>
      <c r="P20" t="e">
        <f t="shared" si="0"/>
        <v>#REF!</v>
      </c>
      <c r="Q20" t="e">
        <f t="shared" si="1"/>
        <v>#REF!</v>
      </c>
      <c r="R20" t="e">
        <f t="shared" si="2"/>
        <v>#REF!</v>
      </c>
      <c r="S20" t="e">
        <f>#REF!+(1-E20)</f>
        <v>#REF!</v>
      </c>
    </row>
    <row r="21" spans="1:19" hidden="1">
      <c r="A21" s="8" t="e">
        <f t="shared" si="3"/>
        <v>#REF!</v>
      </c>
      <c r="B21" s="22"/>
      <c r="C21" s="21"/>
      <c r="D21" s="23"/>
      <c r="E21" s="21"/>
      <c r="F21" s="21"/>
      <c r="G21" s="7" t="e">
        <f>RANK(#REF!,#REF!)</f>
        <v>#REF!</v>
      </c>
      <c r="H21" s="24"/>
      <c r="I21" s="7" t="e">
        <f t="shared" si="4"/>
        <v>#N/A</v>
      </c>
      <c r="J21" s="27" t="e">
        <f>#REF!+H21/2</f>
        <v>#REF!</v>
      </c>
      <c r="K21" s="7" t="str">
        <f>IF(F21=$P$12,P21,IF(F21=$Q$12,Q21,IF(F21=$R$12,R21,"-")))</f>
        <v>-</v>
      </c>
      <c r="L21" s="33" t="str">
        <f t="shared" si="5"/>
        <v xml:space="preserve"> </v>
      </c>
      <c r="M21">
        <f>SUMIF(титульная!$C$11:$C$25,F21,титульная!$D$11:$D$25)</f>
        <v>0</v>
      </c>
      <c r="N21" t="e">
        <f>#REF!*M21</f>
        <v>#REF!</v>
      </c>
      <c r="O21">
        <f>H21*M21</f>
        <v>0</v>
      </c>
      <c r="P21" t="e">
        <f t="shared" si="0"/>
        <v>#REF!</v>
      </c>
      <c r="Q21" t="e">
        <f t="shared" si="1"/>
        <v>#REF!</v>
      </c>
      <c r="R21" t="e">
        <f t="shared" si="2"/>
        <v>#REF!</v>
      </c>
      <c r="S21" t="e">
        <f>#REF!+(1-E21)</f>
        <v>#REF!</v>
      </c>
    </row>
    <row r="22" spans="1:19" hidden="1">
      <c r="A22" s="8" t="e">
        <f t="shared" si="3"/>
        <v>#REF!</v>
      </c>
      <c r="B22" s="22"/>
      <c r="C22" s="21"/>
      <c r="D22" s="23"/>
      <c r="E22" s="21"/>
      <c r="F22" s="21"/>
      <c r="G22" s="7" t="e">
        <f>RANK(#REF!,#REF!)</f>
        <v>#REF!</v>
      </c>
      <c r="H22" s="24"/>
      <c r="I22" s="7" t="e">
        <f t="shared" si="4"/>
        <v>#N/A</v>
      </c>
      <c r="J22" s="27" t="e">
        <f>#REF!+H22/2</f>
        <v>#REF!</v>
      </c>
      <c r="K22" s="7" t="str">
        <f>IF(F22=$P$12,P22,IF(F22=$Q$12,Q22,IF(F22=$R$12,R22,"-")))</f>
        <v>-</v>
      </c>
      <c r="L22" s="33" t="str">
        <f t="shared" si="5"/>
        <v xml:space="preserve"> </v>
      </c>
      <c r="M22">
        <f>SUMIF(титульная!$C$11:$C$25,F22,титульная!$D$11:$D$25)</f>
        <v>0</v>
      </c>
      <c r="N22" t="e">
        <f>#REF!*M22</f>
        <v>#REF!</v>
      </c>
      <c r="O22">
        <f>H22*M22</f>
        <v>0</v>
      </c>
      <c r="P22" t="e">
        <f t="shared" si="0"/>
        <v>#REF!</v>
      </c>
      <c r="Q22" t="e">
        <f t="shared" si="1"/>
        <v>#REF!</v>
      </c>
      <c r="R22" t="e">
        <f t="shared" si="2"/>
        <v>#REF!</v>
      </c>
      <c r="S22" t="e">
        <f>#REF!+(1-E22)</f>
        <v>#REF!</v>
      </c>
    </row>
    <row r="23" spans="1:19" hidden="1">
      <c r="A23" s="8" t="e">
        <f t="shared" si="3"/>
        <v>#REF!</v>
      </c>
      <c r="B23" s="22"/>
      <c r="C23" s="21"/>
      <c r="D23" s="23"/>
      <c r="E23" s="21"/>
      <c r="F23" s="21"/>
      <c r="G23" s="7" t="e">
        <f>RANK(#REF!,#REF!)</f>
        <v>#REF!</v>
      </c>
      <c r="H23" s="24"/>
      <c r="I23" s="7" t="e">
        <f t="shared" si="4"/>
        <v>#N/A</v>
      </c>
      <c r="J23" s="27" t="e">
        <f>#REF!+H23/2</f>
        <v>#REF!</v>
      </c>
      <c r="K23" s="7" t="str">
        <f>IF(F23=$P$12,P23,IF(F23=$Q$12,Q23,IF(F23=$R$12,R23,"-")))</f>
        <v>-</v>
      </c>
      <c r="L23" s="33" t="str">
        <f t="shared" si="5"/>
        <v xml:space="preserve"> </v>
      </c>
      <c r="M23">
        <f>SUMIF(титульная!$C$11:$C$25,F23,титульная!$D$11:$D$25)</f>
        <v>0</v>
      </c>
      <c r="N23" t="e">
        <f>#REF!*M23</f>
        <v>#REF!</v>
      </c>
      <c r="O23">
        <f>H23*M23</f>
        <v>0</v>
      </c>
      <c r="P23" t="e">
        <f t="shared" si="0"/>
        <v>#REF!</v>
      </c>
      <c r="Q23" t="e">
        <f t="shared" si="1"/>
        <v>#REF!</v>
      </c>
      <c r="R23" t="e">
        <f t="shared" si="2"/>
        <v>#REF!</v>
      </c>
      <c r="S23" t="e">
        <f>#REF!+(1-E23)</f>
        <v>#REF!</v>
      </c>
    </row>
    <row r="24" spans="1:19" hidden="1">
      <c r="A24" s="8" t="e">
        <f t="shared" si="3"/>
        <v>#REF!</v>
      </c>
      <c r="B24" s="22"/>
      <c r="C24" s="21"/>
      <c r="D24" s="23"/>
      <c r="E24" s="21"/>
      <c r="F24" s="21"/>
      <c r="G24" s="7" t="e">
        <f>RANK(#REF!,#REF!)</f>
        <v>#REF!</v>
      </c>
      <c r="H24" s="24"/>
      <c r="I24" s="7" t="e">
        <f t="shared" si="4"/>
        <v>#N/A</v>
      </c>
      <c r="J24" s="27" t="e">
        <f>#REF!+H24/2</f>
        <v>#REF!</v>
      </c>
      <c r="K24" s="7" t="str">
        <f>IF(F24=$P$12,P24,IF(F24=$Q$12,Q24,IF(F24=$R$12,R24,"-")))</f>
        <v>-</v>
      </c>
      <c r="L24" s="33" t="str">
        <f t="shared" si="5"/>
        <v xml:space="preserve"> </v>
      </c>
      <c r="M24">
        <f>SUMIF(титульная!$C$11:$C$25,F24,титульная!$D$11:$D$25)</f>
        <v>0</v>
      </c>
      <c r="N24" t="e">
        <f>#REF!*M24</f>
        <v>#REF!</v>
      </c>
      <c r="O24">
        <f>H24*M24</f>
        <v>0</v>
      </c>
      <c r="P24" t="e">
        <f t="shared" si="0"/>
        <v>#REF!</v>
      </c>
      <c r="Q24" t="e">
        <f t="shared" si="1"/>
        <v>#REF!</v>
      </c>
      <c r="R24" t="e">
        <f t="shared" si="2"/>
        <v>#REF!</v>
      </c>
      <c r="S24" t="e">
        <f>#REF!+(1-E24)</f>
        <v>#REF!</v>
      </c>
    </row>
    <row r="25" spans="1:19" hidden="1">
      <c r="A25" s="8" t="e">
        <f t="shared" si="3"/>
        <v>#REF!</v>
      </c>
      <c r="B25" s="22"/>
      <c r="C25" s="21"/>
      <c r="D25" s="23"/>
      <c r="E25" s="21"/>
      <c r="F25" s="21"/>
      <c r="G25" s="7" t="e">
        <f>RANK(#REF!,#REF!)</f>
        <v>#REF!</v>
      </c>
      <c r="H25" s="24"/>
      <c r="I25" s="7" t="e">
        <f t="shared" si="4"/>
        <v>#N/A</v>
      </c>
      <c r="J25" s="27" t="e">
        <f>#REF!+H25/2</f>
        <v>#REF!</v>
      </c>
      <c r="K25" s="7" t="str">
        <f>IF(F25=$P$12,P25,IF(F25=$Q$12,Q25,IF(F25=$R$12,R25,"-")))</f>
        <v>-</v>
      </c>
      <c r="L25" s="33" t="str">
        <f t="shared" si="5"/>
        <v xml:space="preserve"> </v>
      </c>
      <c r="M25">
        <f>SUMIF(титульная!$C$11:$C$25,F25,титульная!$D$11:$D$25)</f>
        <v>0</v>
      </c>
      <c r="N25" t="e">
        <f>#REF!*M25</f>
        <v>#REF!</v>
      </c>
      <c r="O25">
        <f>H25*M25</f>
        <v>0</v>
      </c>
      <c r="P25" t="e">
        <f t="shared" si="0"/>
        <v>#REF!</v>
      </c>
      <c r="Q25" t="e">
        <f t="shared" si="1"/>
        <v>#REF!</v>
      </c>
      <c r="R25" t="e">
        <f t="shared" si="2"/>
        <v>#REF!</v>
      </c>
      <c r="S25" t="e">
        <f>#REF!+(1-E25)</f>
        <v>#REF!</v>
      </c>
    </row>
    <row r="26" spans="1:19" hidden="1">
      <c r="A26" s="8" t="e">
        <f t="shared" si="3"/>
        <v>#REF!</v>
      </c>
      <c r="B26" s="22"/>
      <c r="C26" s="21"/>
      <c r="D26" s="23"/>
      <c r="E26" s="21"/>
      <c r="F26" s="21"/>
      <c r="G26" s="7" t="e">
        <f>RANK(#REF!,#REF!)</f>
        <v>#REF!</v>
      </c>
      <c r="H26" s="24"/>
      <c r="I26" s="7" t="e">
        <f t="shared" si="4"/>
        <v>#N/A</v>
      </c>
      <c r="J26" s="27" t="e">
        <f>#REF!+H26/2</f>
        <v>#REF!</v>
      </c>
      <c r="K26" s="7" t="str">
        <f>IF(F26=$P$12,P26,IF(F26=$Q$12,Q26,IF(F26=$R$12,R26,"-")))</f>
        <v>-</v>
      </c>
      <c r="L26" s="33" t="str">
        <f t="shared" si="5"/>
        <v xml:space="preserve"> </v>
      </c>
      <c r="M26">
        <f>SUMIF(титульная!$C$11:$C$25,F26,титульная!$D$11:$D$25)</f>
        <v>0</v>
      </c>
      <c r="N26" t="e">
        <f>#REF!*M26</f>
        <v>#REF!</v>
      </c>
      <c r="O26">
        <f>H26*M26</f>
        <v>0</v>
      </c>
      <c r="P26" t="e">
        <f t="shared" si="0"/>
        <v>#REF!</v>
      </c>
      <c r="Q26" t="e">
        <f t="shared" si="1"/>
        <v>#REF!</v>
      </c>
      <c r="R26" t="e">
        <f t="shared" si="2"/>
        <v>#REF!</v>
      </c>
      <c r="S26" t="e">
        <f>#REF!+(1-E26)</f>
        <v>#REF!</v>
      </c>
    </row>
    <row r="27" spans="1:19" hidden="1">
      <c r="A27" s="8" t="e">
        <f t="shared" si="3"/>
        <v>#REF!</v>
      </c>
      <c r="B27" s="22"/>
      <c r="C27" s="21"/>
      <c r="D27" s="23"/>
      <c r="E27" s="21"/>
      <c r="F27" s="21"/>
      <c r="G27" s="7" t="e">
        <f>RANK(#REF!,#REF!)</f>
        <v>#REF!</v>
      </c>
      <c r="H27" s="24"/>
      <c r="I27" s="7" t="e">
        <f t="shared" si="4"/>
        <v>#N/A</v>
      </c>
      <c r="J27" s="27" t="e">
        <f>#REF!+H27/2</f>
        <v>#REF!</v>
      </c>
      <c r="K27" s="7" t="str">
        <f>IF(F27=$P$12,P27,IF(F27=$Q$12,Q27,IF(F27=$R$12,R27,"-")))</f>
        <v>-</v>
      </c>
      <c r="L27" s="33" t="str">
        <f t="shared" si="5"/>
        <v xml:space="preserve"> </v>
      </c>
      <c r="M27">
        <f>SUMIF(титульная!$C$11:$C$25,F27,титульная!$D$11:$D$25)</f>
        <v>0</v>
      </c>
      <c r="N27" t="e">
        <f>#REF!*M27</f>
        <v>#REF!</v>
      </c>
      <c r="O27">
        <f>H27*M27</f>
        <v>0</v>
      </c>
      <c r="P27" t="e">
        <f t="shared" si="0"/>
        <v>#REF!</v>
      </c>
      <c r="Q27" t="e">
        <f t="shared" si="1"/>
        <v>#REF!</v>
      </c>
      <c r="R27" t="e">
        <f t="shared" si="2"/>
        <v>#REF!</v>
      </c>
      <c r="S27" t="e">
        <f>#REF!+(1-E27)</f>
        <v>#REF!</v>
      </c>
    </row>
    <row r="28" spans="1:19" hidden="1">
      <c r="A28" s="8" t="e">
        <f t="shared" si="3"/>
        <v>#REF!</v>
      </c>
      <c r="B28" s="22"/>
      <c r="C28" s="21"/>
      <c r="D28" s="23"/>
      <c r="E28" s="21"/>
      <c r="F28" s="21"/>
      <c r="G28" s="7" t="e">
        <f>RANK(#REF!,#REF!)</f>
        <v>#REF!</v>
      </c>
      <c r="H28" s="24"/>
      <c r="I28" s="7" t="e">
        <f t="shared" si="4"/>
        <v>#N/A</v>
      </c>
      <c r="J28" s="27" t="e">
        <f>#REF!+H28/2</f>
        <v>#REF!</v>
      </c>
      <c r="K28" s="7" t="str">
        <f>IF(F28=$P$12,P28,IF(F28=$Q$12,Q28,IF(F28=$R$12,R28,"-")))</f>
        <v>-</v>
      </c>
      <c r="L28" s="2"/>
      <c r="M28">
        <f>SUMIF(титульная!$C$11:$C$25,F28,титульная!$D$11:$D$25)</f>
        <v>0</v>
      </c>
      <c r="N28" t="e">
        <f>#REF!*M28</f>
        <v>#REF!</v>
      </c>
      <c r="O28">
        <f>H28*M28</f>
        <v>0</v>
      </c>
      <c r="P28" t="e">
        <f t="shared" si="0"/>
        <v>#REF!</v>
      </c>
      <c r="Q28" t="e">
        <f t="shared" si="1"/>
        <v>#REF!</v>
      </c>
      <c r="R28" t="e">
        <f t="shared" si="2"/>
        <v>#REF!</v>
      </c>
      <c r="S28" t="e">
        <f>#REF!+(1-E28)</f>
        <v>#REF!</v>
      </c>
    </row>
    <row r="29" spans="1:19" hidden="1">
      <c r="A29" s="8" t="e">
        <f t="shared" si="3"/>
        <v>#REF!</v>
      </c>
      <c r="B29" s="22"/>
      <c r="C29" s="21"/>
      <c r="D29" s="23"/>
      <c r="E29" s="21"/>
      <c r="F29" s="21"/>
      <c r="G29" s="7" t="e">
        <f>RANK(#REF!,#REF!)</f>
        <v>#REF!</v>
      </c>
      <c r="H29" s="24"/>
      <c r="I29" s="7" t="e">
        <f t="shared" si="4"/>
        <v>#N/A</v>
      </c>
      <c r="J29" s="27" t="e">
        <f>#REF!+H29/2</f>
        <v>#REF!</v>
      </c>
      <c r="K29" s="7" t="str">
        <f>IF(F29=$P$12,P29,IF(F29=$Q$12,Q29,IF(F29=$R$12,R29,"-")))</f>
        <v>-</v>
      </c>
      <c r="L29" s="2"/>
      <c r="M29">
        <f>SUMIF(титульная!$C$11:$C$25,F29,титульная!$D$11:$D$25)</f>
        <v>0</v>
      </c>
      <c r="N29" t="e">
        <f>#REF!*M29</f>
        <v>#REF!</v>
      </c>
      <c r="O29">
        <f>H29*M29</f>
        <v>0</v>
      </c>
      <c r="P29" t="e">
        <f t="shared" si="0"/>
        <v>#REF!</v>
      </c>
      <c r="Q29" t="e">
        <f t="shared" si="1"/>
        <v>#REF!</v>
      </c>
      <c r="R29" t="e">
        <f t="shared" si="2"/>
        <v>#REF!</v>
      </c>
      <c r="S29" t="e">
        <f>#REF!+(1-E29)</f>
        <v>#REF!</v>
      </c>
    </row>
    <row r="30" spans="1:19" hidden="1">
      <c r="A30" s="8" t="e">
        <f t="shared" si="3"/>
        <v>#REF!</v>
      </c>
      <c r="B30" s="22"/>
      <c r="C30" s="21"/>
      <c r="D30" s="23"/>
      <c r="E30" s="21"/>
      <c r="F30" s="21"/>
      <c r="G30" s="7" t="e">
        <f>RANK(#REF!,#REF!)</f>
        <v>#REF!</v>
      </c>
      <c r="H30" s="24"/>
      <c r="I30" s="7" t="e">
        <f t="shared" si="4"/>
        <v>#N/A</v>
      </c>
      <c r="J30" s="27" t="e">
        <f>#REF!+H30/2</f>
        <v>#REF!</v>
      </c>
      <c r="K30" s="7" t="str">
        <f>IF(F30=$P$12,P30,IF(F30=$Q$12,Q30,IF(F30=$R$12,R30,"-")))</f>
        <v>-</v>
      </c>
      <c r="L30" s="2"/>
      <c r="M30">
        <f>SUMIF(титульная!$C$11:$C$25,F30,титульная!$D$11:$D$25)</f>
        <v>0</v>
      </c>
      <c r="N30" t="e">
        <f>#REF!*M30</f>
        <v>#REF!</v>
      </c>
      <c r="O30">
        <f>H30*M30</f>
        <v>0</v>
      </c>
      <c r="P30" t="e">
        <f t="shared" si="0"/>
        <v>#REF!</v>
      </c>
      <c r="Q30" t="e">
        <f t="shared" si="1"/>
        <v>#REF!</v>
      </c>
      <c r="R30" t="e">
        <f t="shared" si="2"/>
        <v>#REF!</v>
      </c>
      <c r="S30" t="e">
        <f>#REF!+(1-E30)</f>
        <v>#REF!</v>
      </c>
    </row>
    <row r="31" spans="1:19" hidden="1">
      <c r="A31" s="8" t="e">
        <f t="shared" si="3"/>
        <v>#REF!</v>
      </c>
      <c r="B31" s="22"/>
      <c r="C31" s="21"/>
      <c r="D31" s="23"/>
      <c r="E31" s="21"/>
      <c r="F31" s="21"/>
      <c r="G31" s="7" t="e">
        <f>RANK(#REF!,#REF!)</f>
        <v>#REF!</v>
      </c>
      <c r="H31" s="24"/>
      <c r="I31" s="7" t="e">
        <f t="shared" si="4"/>
        <v>#N/A</v>
      </c>
      <c r="J31" s="27" t="e">
        <f>#REF!+H31/2</f>
        <v>#REF!</v>
      </c>
      <c r="K31" s="7" t="str">
        <f>IF(F31=$P$12,P31,IF(F31=$Q$12,Q31,IF(F31=$R$12,R31,"-")))</f>
        <v>-</v>
      </c>
      <c r="L31" s="2"/>
      <c r="M31">
        <f>SUMIF(титульная!$C$11:$C$25,F31,титульная!$D$11:$D$25)</f>
        <v>0</v>
      </c>
      <c r="N31" t="e">
        <f>#REF!*M31</f>
        <v>#REF!</v>
      </c>
      <c r="O31">
        <f>H31*M31</f>
        <v>0</v>
      </c>
      <c r="P31" t="e">
        <f t="shared" si="0"/>
        <v>#REF!</v>
      </c>
      <c r="Q31" t="e">
        <f t="shared" si="1"/>
        <v>#REF!</v>
      </c>
      <c r="R31" t="e">
        <f t="shared" si="2"/>
        <v>#REF!</v>
      </c>
      <c r="S31" t="e">
        <f>#REF!+(1-E31)</f>
        <v>#REF!</v>
      </c>
    </row>
    <row r="32" spans="1:19" hidden="1">
      <c r="A32" s="8" t="e">
        <f t="shared" si="3"/>
        <v>#REF!</v>
      </c>
      <c r="B32" s="22"/>
      <c r="C32" s="21"/>
      <c r="D32" s="23"/>
      <c r="E32" s="21"/>
      <c r="F32" s="21"/>
      <c r="G32" s="7" t="e">
        <f>RANK(#REF!,#REF!)</f>
        <v>#REF!</v>
      </c>
      <c r="H32" s="24"/>
      <c r="I32" s="7" t="e">
        <f t="shared" si="4"/>
        <v>#N/A</v>
      </c>
      <c r="J32" s="27" t="e">
        <f>#REF!+H32/2</f>
        <v>#REF!</v>
      </c>
      <c r="K32" s="7" t="str">
        <f>IF(F32=$P$12,P32,IF(F32=$Q$12,Q32,IF(F32=$R$12,R32,"-")))</f>
        <v>-</v>
      </c>
      <c r="L32" s="2"/>
      <c r="M32">
        <f>SUMIF(титульная!$C$11:$C$25,F32,титульная!$D$11:$D$25)</f>
        <v>0</v>
      </c>
      <c r="N32" t="e">
        <f>#REF!*M32</f>
        <v>#REF!</v>
      </c>
      <c r="O32">
        <f>H32*M32</f>
        <v>0</v>
      </c>
      <c r="P32" t="e">
        <f t="shared" si="0"/>
        <v>#REF!</v>
      </c>
      <c r="Q32" t="e">
        <f t="shared" si="1"/>
        <v>#REF!</v>
      </c>
      <c r="R32" t="e">
        <f t="shared" si="2"/>
        <v>#REF!</v>
      </c>
      <c r="S32" t="e">
        <f>#REF!+(1-E32)</f>
        <v>#REF!</v>
      </c>
    </row>
    <row r="33" spans="1:19" hidden="1">
      <c r="A33" s="8" t="e">
        <f t="shared" si="3"/>
        <v>#REF!</v>
      </c>
      <c r="B33" s="22"/>
      <c r="C33" s="21"/>
      <c r="D33" s="23"/>
      <c r="E33" s="21"/>
      <c r="F33" s="21"/>
      <c r="G33" s="7" t="e">
        <f>RANK(#REF!,#REF!)</f>
        <v>#REF!</v>
      </c>
      <c r="H33" s="24"/>
      <c r="I33" s="7" t="e">
        <f t="shared" si="4"/>
        <v>#N/A</v>
      </c>
      <c r="J33" s="27" t="e">
        <f>#REF!+H33/2</f>
        <v>#REF!</v>
      </c>
      <c r="K33" s="7" t="str">
        <f>IF(F33=$P$12,P33,IF(F33=$Q$12,Q33,IF(F33=$R$12,R33,"-")))</f>
        <v>-</v>
      </c>
      <c r="L33" s="2"/>
      <c r="M33">
        <f>SUMIF(титульная!$C$11:$C$25,F33,титульная!$D$11:$D$25)</f>
        <v>0</v>
      </c>
      <c r="N33" t="e">
        <f>#REF!*M33</f>
        <v>#REF!</v>
      </c>
      <c r="O33">
        <f>H33*M33</f>
        <v>0</v>
      </c>
      <c r="P33" t="e">
        <f t="shared" si="0"/>
        <v>#REF!</v>
      </c>
      <c r="Q33" t="e">
        <f t="shared" si="1"/>
        <v>#REF!</v>
      </c>
      <c r="R33" t="e">
        <f t="shared" si="2"/>
        <v>#REF!</v>
      </c>
      <c r="S33" t="e">
        <f>#REF!+(1-E33)</f>
        <v>#REF!</v>
      </c>
    </row>
    <row r="34" spans="1:19" hidden="1">
      <c r="A34" s="8" t="e">
        <f t="shared" si="3"/>
        <v>#REF!</v>
      </c>
      <c r="B34" s="22"/>
      <c r="C34" s="21"/>
      <c r="D34" s="23"/>
      <c r="E34" s="21"/>
      <c r="F34" s="21"/>
      <c r="G34" s="7" t="e">
        <f>RANK(#REF!,#REF!)</f>
        <v>#REF!</v>
      </c>
      <c r="H34" s="24"/>
      <c r="I34" s="7" t="e">
        <f t="shared" si="4"/>
        <v>#N/A</v>
      </c>
      <c r="J34" s="27" t="e">
        <f>#REF!+H34/2</f>
        <v>#REF!</v>
      </c>
      <c r="K34" s="7" t="str">
        <f>IF(F34=$P$12,P34,IF(F34=$Q$12,Q34,IF(F34=$R$12,R34,"-")))</f>
        <v>-</v>
      </c>
      <c r="L34" s="2"/>
      <c r="M34">
        <f>SUMIF(титульная!$C$11:$C$25,F34,титульная!$D$11:$D$25)</f>
        <v>0</v>
      </c>
      <c r="N34" t="e">
        <f>#REF!*M34</f>
        <v>#REF!</v>
      </c>
      <c r="O34">
        <f>H34*M34</f>
        <v>0</v>
      </c>
      <c r="P34" t="e">
        <f t="shared" si="0"/>
        <v>#REF!</v>
      </c>
      <c r="Q34" t="e">
        <f t="shared" si="1"/>
        <v>#REF!</v>
      </c>
      <c r="R34" t="e">
        <f t="shared" si="2"/>
        <v>#REF!</v>
      </c>
      <c r="S34" t="e">
        <f>#REF!+(1-E34)</f>
        <v>#REF!</v>
      </c>
    </row>
    <row r="35" spans="1:19" hidden="1">
      <c r="A35" s="8" t="e">
        <f t="shared" si="3"/>
        <v>#REF!</v>
      </c>
      <c r="B35" s="22"/>
      <c r="C35" s="21"/>
      <c r="D35" s="23"/>
      <c r="E35" s="21"/>
      <c r="F35" s="21"/>
      <c r="G35" s="7" t="e">
        <f>RANK(#REF!,#REF!)</f>
        <v>#REF!</v>
      </c>
      <c r="H35" s="24"/>
      <c r="I35" s="7" t="e">
        <f t="shared" si="4"/>
        <v>#N/A</v>
      </c>
      <c r="J35" s="27" t="e">
        <f>#REF!+H35/2</f>
        <v>#REF!</v>
      </c>
      <c r="K35" s="7" t="str">
        <f>IF(F35=$P$12,P35,IF(F35=$Q$12,Q35,IF(F35=$R$12,R35,"-")))</f>
        <v>-</v>
      </c>
      <c r="L35" s="2"/>
      <c r="M35">
        <f>SUMIF(титульная!$C$11:$C$25,F35,титульная!$D$11:$D$25)</f>
        <v>0</v>
      </c>
      <c r="N35" t="e">
        <f>#REF!*M35</f>
        <v>#REF!</v>
      </c>
      <c r="O35">
        <f>H35*M35</f>
        <v>0</v>
      </c>
      <c r="P35" t="e">
        <f t="shared" si="0"/>
        <v>#REF!</v>
      </c>
      <c r="Q35" t="e">
        <f t="shared" si="1"/>
        <v>#REF!</v>
      </c>
      <c r="R35" t="e">
        <f t="shared" si="2"/>
        <v>#REF!</v>
      </c>
      <c r="S35" t="e">
        <f>#REF!+(1-E35)</f>
        <v>#REF!</v>
      </c>
    </row>
    <row r="36" spans="1:19" hidden="1">
      <c r="A36" s="8" t="e">
        <f t="shared" si="3"/>
        <v>#REF!</v>
      </c>
      <c r="B36" s="22"/>
      <c r="C36" s="21"/>
      <c r="D36" s="23"/>
      <c r="E36" s="21"/>
      <c r="F36" s="21"/>
      <c r="G36" s="7" t="e">
        <f>RANK(#REF!,#REF!)</f>
        <v>#REF!</v>
      </c>
      <c r="H36" s="24"/>
      <c r="I36" s="7" t="e">
        <f t="shared" si="4"/>
        <v>#N/A</v>
      </c>
      <c r="J36" s="27" t="e">
        <f>#REF!+H36/2</f>
        <v>#REF!</v>
      </c>
      <c r="K36" s="7" t="str">
        <f>IF(F36=$P$12,P36,IF(F36=$Q$12,Q36,IF(F36=$R$12,R36,"-")))</f>
        <v>-</v>
      </c>
      <c r="L36" s="2"/>
      <c r="M36">
        <f>SUMIF(титульная!$C$11:$C$25,F36,титульная!$D$11:$D$25)</f>
        <v>0</v>
      </c>
      <c r="N36" t="e">
        <f>#REF!*M36</f>
        <v>#REF!</v>
      </c>
      <c r="O36">
        <f>H36*M36</f>
        <v>0</v>
      </c>
      <c r="P36" t="e">
        <f t="shared" si="0"/>
        <v>#REF!</v>
      </c>
      <c r="Q36" t="e">
        <f t="shared" si="1"/>
        <v>#REF!</v>
      </c>
      <c r="R36" t="e">
        <f t="shared" si="2"/>
        <v>#REF!</v>
      </c>
      <c r="S36" t="e">
        <f>#REF!+(1-E36)</f>
        <v>#REF!</v>
      </c>
    </row>
    <row r="37" spans="1:19" hidden="1">
      <c r="A37" s="8" t="e">
        <f t="shared" si="3"/>
        <v>#REF!</v>
      </c>
      <c r="B37" s="22"/>
      <c r="C37" s="21"/>
      <c r="D37" s="23"/>
      <c r="E37" s="21"/>
      <c r="F37" s="21"/>
      <c r="G37" s="7" t="e">
        <f>RANK(#REF!,#REF!)</f>
        <v>#REF!</v>
      </c>
      <c r="H37" s="24"/>
      <c r="I37" s="7" t="e">
        <f t="shared" si="4"/>
        <v>#N/A</v>
      </c>
      <c r="J37" s="27" t="e">
        <f>#REF!+H37/2</f>
        <v>#REF!</v>
      </c>
      <c r="K37" s="7" t="str">
        <f>IF(F37=$P$12,P37,IF(F37=$Q$12,Q37,IF(F37=$R$12,R37,"-")))</f>
        <v>-</v>
      </c>
      <c r="L37" s="2"/>
      <c r="M37">
        <f>SUMIF(титульная!$C$11:$C$25,F37,титульная!$D$11:$D$25)</f>
        <v>0</v>
      </c>
      <c r="N37" t="e">
        <f>#REF!*M37</f>
        <v>#REF!</v>
      </c>
      <c r="O37">
        <f>H37*M37</f>
        <v>0</v>
      </c>
      <c r="P37" t="e">
        <f t="shared" si="0"/>
        <v>#REF!</v>
      </c>
      <c r="Q37" t="e">
        <f t="shared" si="1"/>
        <v>#REF!</v>
      </c>
      <c r="R37" t="e">
        <f t="shared" si="2"/>
        <v>#REF!</v>
      </c>
      <c r="S37" t="e">
        <f>#REF!+(1-E37)</f>
        <v>#REF!</v>
      </c>
    </row>
    <row r="38" spans="1:19" hidden="1">
      <c r="A38" s="8" t="e">
        <f t="shared" si="3"/>
        <v>#REF!</v>
      </c>
      <c r="B38" s="22"/>
      <c r="C38" s="21"/>
      <c r="D38" s="23"/>
      <c r="E38" s="21"/>
      <c r="F38" s="21"/>
      <c r="G38" s="7" t="e">
        <f>RANK(#REF!,#REF!)</f>
        <v>#REF!</v>
      </c>
      <c r="H38" s="24"/>
      <c r="I38" s="7" t="e">
        <f t="shared" si="4"/>
        <v>#N/A</v>
      </c>
      <c r="J38" s="27" t="e">
        <f>#REF!+H38/2</f>
        <v>#REF!</v>
      </c>
      <c r="K38" s="7" t="str">
        <f>IF(F38=$P$12,P38,IF(F38=$Q$12,Q38,IF(F38=$R$12,R38,"-")))</f>
        <v>-</v>
      </c>
      <c r="L38" s="2"/>
      <c r="M38">
        <f>SUMIF(титульная!$C$11:$C$25,F38,титульная!$D$11:$D$25)</f>
        <v>0</v>
      </c>
      <c r="N38" t="e">
        <f>#REF!*M38</f>
        <v>#REF!</v>
      </c>
      <c r="O38">
        <f>H38*M38</f>
        <v>0</v>
      </c>
      <c r="P38" t="e">
        <f t="shared" si="0"/>
        <v>#REF!</v>
      </c>
      <c r="Q38" t="e">
        <f t="shared" si="1"/>
        <v>#REF!</v>
      </c>
      <c r="R38" t="e">
        <f t="shared" si="2"/>
        <v>#REF!</v>
      </c>
      <c r="S38" t="e">
        <f>#REF!+(1-E38)</f>
        <v>#REF!</v>
      </c>
    </row>
    <row r="39" spans="1:19" hidden="1">
      <c r="A39" s="8" t="e">
        <f t="shared" si="3"/>
        <v>#REF!</v>
      </c>
      <c r="B39" s="22"/>
      <c r="C39" s="21"/>
      <c r="D39" s="23"/>
      <c r="E39" s="21"/>
      <c r="F39" s="21"/>
      <c r="G39" s="7" t="e">
        <f>RANK(#REF!,#REF!)</f>
        <v>#REF!</v>
      </c>
      <c r="H39" s="24"/>
      <c r="I39" s="7" t="e">
        <f t="shared" si="4"/>
        <v>#N/A</v>
      </c>
      <c r="J39" s="27" t="e">
        <f>#REF!+H39/2</f>
        <v>#REF!</v>
      </c>
      <c r="K39" s="7" t="str">
        <f>IF(F39=$P$12,P39,IF(F39=$Q$12,Q39,IF(F39=$R$12,R39,"-")))</f>
        <v>-</v>
      </c>
      <c r="L39" s="2"/>
      <c r="M39">
        <f>SUMIF(титульная!$C$11:$C$25,F39,титульная!$D$11:$D$25)</f>
        <v>0</v>
      </c>
      <c r="N39" t="e">
        <f>#REF!*M39</f>
        <v>#REF!</v>
      </c>
      <c r="O39">
        <f>H39*M39</f>
        <v>0</v>
      </c>
      <c r="P39" t="e">
        <f t="shared" si="0"/>
        <v>#REF!</v>
      </c>
      <c r="Q39" t="e">
        <f t="shared" si="1"/>
        <v>#REF!</v>
      </c>
      <c r="R39" t="e">
        <f t="shared" si="2"/>
        <v>#REF!</v>
      </c>
      <c r="S39" t="e">
        <f>#REF!+(1-E39)</f>
        <v>#REF!</v>
      </c>
    </row>
    <row r="40" spans="1:19" hidden="1">
      <c r="A40" s="8" t="e">
        <f t="shared" si="3"/>
        <v>#REF!</v>
      </c>
      <c r="B40" s="22"/>
      <c r="C40" s="21"/>
      <c r="D40" s="23"/>
      <c r="E40" s="21"/>
      <c r="F40" s="21"/>
      <c r="G40" s="7" t="e">
        <f>RANK(#REF!,#REF!)</f>
        <v>#REF!</v>
      </c>
      <c r="H40" s="24"/>
      <c r="I40" s="7" t="e">
        <f t="shared" si="4"/>
        <v>#N/A</v>
      </c>
      <c r="J40" s="27" t="e">
        <f>#REF!+H40/2</f>
        <v>#REF!</v>
      </c>
      <c r="K40" s="7" t="str">
        <f>IF(F40=$P$12,P40,IF(F40=$Q$12,Q40,IF(F40=$R$12,R40,"-")))</f>
        <v>-</v>
      </c>
      <c r="L40" s="2"/>
      <c r="M40">
        <f>SUMIF(титульная!$C$11:$C$25,F40,титульная!$D$11:$D$25)</f>
        <v>0</v>
      </c>
      <c r="N40" t="e">
        <f>#REF!*M40</f>
        <v>#REF!</v>
      </c>
      <c r="O40">
        <f>H40*M40</f>
        <v>0</v>
      </c>
      <c r="P40" t="e">
        <f t="shared" si="0"/>
        <v>#REF!</v>
      </c>
      <c r="Q40" t="e">
        <f t="shared" si="1"/>
        <v>#REF!</v>
      </c>
      <c r="R40" t="e">
        <f t="shared" si="2"/>
        <v>#REF!</v>
      </c>
      <c r="S40" t="e">
        <f>#REF!+(1-E40)</f>
        <v>#REF!</v>
      </c>
    </row>
    <row r="41" spans="1:19" hidden="1">
      <c r="A41" s="8" t="e">
        <f t="shared" si="3"/>
        <v>#REF!</v>
      </c>
      <c r="B41" s="22"/>
      <c r="C41" s="21"/>
      <c r="D41" s="23"/>
      <c r="E41" s="21"/>
      <c r="F41" s="21"/>
      <c r="G41" s="7" t="e">
        <f>RANK(#REF!,#REF!)</f>
        <v>#REF!</v>
      </c>
      <c r="H41" s="24"/>
      <c r="I41" s="7" t="e">
        <f t="shared" si="4"/>
        <v>#N/A</v>
      </c>
      <c r="J41" s="27" t="e">
        <f>#REF!+H41/2</f>
        <v>#REF!</v>
      </c>
      <c r="K41" s="7" t="str">
        <f>IF(F41=$P$12,P41,IF(F41=$Q$12,Q41,IF(F41=$R$12,R41,"-")))</f>
        <v>-</v>
      </c>
      <c r="L41" s="2"/>
      <c r="M41">
        <f>SUMIF(титульная!$C$11:$C$25,F41,титульная!$D$11:$D$25)</f>
        <v>0</v>
      </c>
      <c r="N41" t="e">
        <f>#REF!*M41</f>
        <v>#REF!</v>
      </c>
      <c r="O41">
        <f>H41*M41</f>
        <v>0</v>
      </c>
      <c r="P41" t="e">
        <f t="shared" si="0"/>
        <v>#REF!</v>
      </c>
      <c r="Q41" t="e">
        <f t="shared" si="1"/>
        <v>#REF!</v>
      </c>
      <c r="R41" t="e">
        <f t="shared" si="2"/>
        <v>#REF!</v>
      </c>
      <c r="S41" t="e">
        <f>#REF!+(1-E41)</f>
        <v>#REF!</v>
      </c>
    </row>
    <row r="42" spans="1:19" hidden="1">
      <c r="A42" s="8" t="e">
        <f t="shared" si="3"/>
        <v>#REF!</v>
      </c>
      <c r="B42" s="22"/>
      <c r="C42" s="21"/>
      <c r="D42" s="23"/>
      <c r="E42" s="21"/>
      <c r="F42" s="21"/>
      <c r="G42" s="7" t="e">
        <f>RANK(#REF!,#REF!)</f>
        <v>#REF!</v>
      </c>
      <c r="H42" s="24"/>
      <c r="I42" s="7" t="e">
        <f t="shared" si="4"/>
        <v>#N/A</v>
      </c>
      <c r="J42" s="27" t="e">
        <f>#REF!+H42/2</f>
        <v>#REF!</v>
      </c>
      <c r="K42" s="7" t="str">
        <f>IF(F42=$P$12,P42,IF(F42=$Q$12,Q42,IF(F42=$R$12,R42,"-")))</f>
        <v>-</v>
      </c>
      <c r="L42" s="2"/>
      <c r="M42">
        <f>SUMIF(титульная!$C$11:$C$25,F42,титульная!$D$11:$D$25)</f>
        <v>0</v>
      </c>
      <c r="N42" t="e">
        <f>#REF!*M42</f>
        <v>#REF!</v>
      </c>
      <c r="O42">
        <f>H42*M42</f>
        <v>0</v>
      </c>
      <c r="P42" t="e">
        <f t="shared" si="0"/>
        <v>#REF!</v>
      </c>
      <c r="Q42" t="e">
        <f t="shared" si="1"/>
        <v>#REF!</v>
      </c>
      <c r="R42" t="e">
        <f t="shared" si="2"/>
        <v>#REF!</v>
      </c>
      <c r="S42" t="e">
        <f>#REF!+(1-E42)</f>
        <v>#REF!</v>
      </c>
    </row>
    <row r="43" spans="1:19" hidden="1">
      <c r="A43" s="8" t="e">
        <f t="shared" si="3"/>
        <v>#REF!</v>
      </c>
      <c r="B43" s="22"/>
      <c r="C43" s="21"/>
      <c r="D43" s="23"/>
      <c r="E43" s="21"/>
      <c r="F43" s="21"/>
      <c r="G43" s="7" t="e">
        <f>RANK(#REF!,#REF!)</f>
        <v>#REF!</v>
      </c>
      <c r="H43" s="24"/>
      <c r="I43" s="7" t="e">
        <f t="shared" si="4"/>
        <v>#N/A</v>
      </c>
      <c r="J43" s="27" t="e">
        <f>#REF!+H43/2</f>
        <v>#REF!</v>
      </c>
      <c r="K43" s="7" t="str">
        <f>IF(F43=$P$12,P43,IF(F43=$Q$12,Q43,IF(F43=$R$12,R43,"-")))</f>
        <v>-</v>
      </c>
      <c r="L43" s="2"/>
      <c r="M43">
        <f>SUMIF(титульная!$C$11:$C$25,F43,титульная!$D$11:$D$25)</f>
        <v>0</v>
      </c>
      <c r="N43" t="e">
        <f>#REF!*M43</f>
        <v>#REF!</v>
      </c>
      <c r="O43">
        <f>H43*M43</f>
        <v>0</v>
      </c>
      <c r="P43" t="e">
        <f t="shared" si="0"/>
        <v>#REF!</v>
      </c>
      <c r="Q43" t="e">
        <f t="shared" si="1"/>
        <v>#REF!</v>
      </c>
      <c r="R43" t="e">
        <f t="shared" si="2"/>
        <v>#REF!</v>
      </c>
      <c r="S43" t="e">
        <f>#REF!+(1-E43)</f>
        <v>#REF!</v>
      </c>
    </row>
    <row r="44" spans="1:19" hidden="1">
      <c r="A44" s="8" t="e">
        <f t="shared" si="3"/>
        <v>#REF!</v>
      </c>
      <c r="B44" s="22"/>
      <c r="C44" s="2"/>
      <c r="D44" s="23"/>
      <c r="E44" s="2"/>
      <c r="F44" s="2"/>
      <c r="G44" s="7" t="e">
        <f>RANK(#REF!,#REF!)</f>
        <v>#REF!</v>
      </c>
      <c r="H44" s="25"/>
      <c r="I44" s="7" t="e">
        <f t="shared" si="4"/>
        <v>#N/A</v>
      </c>
      <c r="J44" s="27" t="e">
        <f>#REF!+H44/2</f>
        <v>#REF!</v>
      </c>
      <c r="K44" s="7" t="str">
        <f>IF(F44=$P$12,P44,IF(F44=$Q$12,Q44,IF(F44=$R$12,R44,"-")))</f>
        <v>-</v>
      </c>
      <c r="L44" s="2"/>
      <c r="M44">
        <f>SUMIF(титульная!$C$11:$C$25,F44,титульная!$D$11:$D$25)</f>
        <v>0</v>
      </c>
      <c r="N44" t="e">
        <f>#REF!*M44</f>
        <v>#REF!</v>
      </c>
      <c r="O44">
        <f>H44*M44</f>
        <v>0</v>
      </c>
      <c r="P44" t="e">
        <f t="shared" si="0"/>
        <v>#REF!</v>
      </c>
      <c r="Q44" t="e">
        <f t="shared" si="1"/>
        <v>#REF!</v>
      </c>
      <c r="R44" t="e">
        <f t="shared" si="2"/>
        <v>#REF!</v>
      </c>
      <c r="S44" t="e">
        <f>#REF!+(1-E44)</f>
        <v>#REF!</v>
      </c>
    </row>
    <row r="46" spans="1:19">
      <c r="A46" t="s">
        <v>54</v>
      </c>
      <c r="C46" t="str">
        <f>титульная!$D$7</f>
        <v>Исрапилов Ш.К. (1кат.)</v>
      </c>
      <c r="G46" t="s">
        <v>195</v>
      </c>
      <c r="L46" t="str">
        <f>титульная!$D$8</f>
        <v>Олейников Д.А</v>
      </c>
    </row>
    <row r="48" spans="1:19">
      <c r="H48" t="s">
        <v>196</v>
      </c>
      <c r="L48" t="s">
        <v>151</v>
      </c>
    </row>
  </sheetData>
  <autoFilter ref="A12:L44">
    <filterColumn colId="2">
      <customFilters>
        <customFilter operator="notEqual" val=" "/>
      </customFilters>
    </filterColumn>
    <sortState ref="A13:P14">
      <sortCondition ref="A12:A43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1"/>
  <dimension ref="A1:T48"/>
  <sheetViews>
    <sheetView workbookViewId="0">
      <selection activeCell="W49" sqref="W49"/>
    </sheetView>
  </sheetViews>
  <sheetFormatPr defaultRowHeight="15"/>
  <cols>
    <col min="1" max="1" width="6.42578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16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">
        <v>140</v>
      </c>
    </row>
    <row r="5" spans="1:20">
      <c r="A5" s="11"/>
      <c r="B5" s="11" t="str">
        <f>титульная!$D$5</f>
        <v>30 декабря 2017 г.</v>
      </c>
      <c r="H5" s="7"/>
      <c r="I5" s="7"/>
      <c r="J5" s="7"/>
      <c r="K5" s="7"/>
    </row>
    <row r="6" spans="1:20">
      <c r="A6" s="11"/>
      <c r="B6" s="11" t="s">
        <v>141</v>
      </c>
      <c r="H6" s="7"/>
      <c r="I6" s="8"/>
      <c r="J6" s="8"/>
      <c r="K6" s="8"/>
    </row>
    <row r="7" spans="1:20">
      <c r="H7" s="7"/>
      <c r="I7" s="7"/>
      <c r="J7" s="7"/>
      <c r="K7" s="7"/>
    </row>
    <row r="8" spans="1:20">
      <c r="H8" s="7"/>
      <c r="I8" s="8"/>
      <c r="J8" s="8"/>
      <c r="K8" s="8"/>
    </row>
    <row r="9" spans="1:20" ht="21">
      <c r="B9" s="57" t="s">
        <v>60</v>
      </c>
      <c r="C9" s="58"/>
      <c r="D9" s="57" t="s">
        <v>15</v>
      </c>
      <c r="E9" s="59"/>
      <c r="H9" s="7"/>
      <c r="I9" s="7"/>
      <c r="J9" s="7"/>
      <c r="K9" s="7"/>
    </row>
    <row r="10" spans="1:20">
      <c r="H10" s="7"/>
      <c r="I10" s="8"/>
      <c r="J10" s="8"/>
      <c r="K10" s="8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166</v>
      </c>
      <c r="C13" s="29">
        <v>2003</v>
      </c>
      <c r="D13" s="30" t="s">
        <v>88</v>
      </c>
      <c r="E13" s="29" t="s">
        <v>169</v>
      </c>
      <c r="F13" s="29">
        <v>16</v>
      </c>
      <c r="G13" s="24">
        <v>70</v>
      </c>
      <c r="H13" s="29">
        <v>1</v>
      </c>
      <c r="I13" s="24">
        <v>140</v>
      </c>
      <c r="J13" s="29">
        <v>1</v>
      </c>
      <c r="K13" s="27">
        <v>140</v>
      </c>
      <c r="L13" s="29">
        <f>IF(F13=$Q$12,Q13,IF(F13=$R$12,R13,IF(F13=$S$12,S13,"-")))</f>
        <v>0</v>
      </c>
      <c r="M13" s="33" t="str">
        <f>IF(D13="Волжский","Исрапилов Ш.К."," ")</f>
        <v>Исрапилов Ш.К.</v>
      </c>
      <c r="N13">
        <f>SUMIF(титульная!$C$11:$C$25,F13,титульная!$D$11:$D$25)</f>
        <v>7</v>
      </c>
      <c r="O13">
        <f>G13*N13</f>
        <v>490</v>
      </c>
      <c r="P13">
        <f>I13*N13</f>
        <v>980</v>
      </c>
      <c r="Q13">
        <f t="shared" ref="Q13:Q44" si="0">IF($K13&lt;=$K$10,"-",IF($K13&lt;=$J$10,$K$9,IF($K13&lt;=$I$10,$J$9,$I$9)))</f>
        <v>0</v>
      </c>
      <c r="R13">
        <f>IF($K13&lt;=$K$8,"-",IF($K13&lt;=$J$8,$K$7,IF($K13&lt;=$I$8,$J$7,$I$7)))</f>
        <v>0</v>
      </c>
      <c r="S13">
        <f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167</v>
      </c>
      <c r="C14" s="29">
        <v>2002</v>
      </c>
      <c r="D14" s="30" t="s">
        <v>88</v>
      </c>
      <c r="E14" s="29" t="s">
        <v>170</v>
      </c>
      <c r="F14" s="29">
        <v>16</v>
      </c>
      <c r="G14" s="24">
        <v>61</v>
      </c>
      <c r="H14" s="29">
        <v>2</v>
      </c>
      <c r="I14" s="24">
        <v>120</v>
      </c>
      <c r="J14" s="29">
        <v>2</v>
      </c>
      <c r="K14" s="27">
        <v>121</v>
      </c>
      <c r="L14" s="29">
        <v>847</v>
      </c>
      <c r="M14" s="33" t="str">
        <f>IF(D14="Волжский","Исрапилов Ш.К."," ")</f>
        <v>Исрапилов Ш.К.</v>
      </c>
    </row>
    <row r="15" spans="1:20">
      <c r="A15" s="8">
        <v>3</v>
      </c>
      <c r="B15" s="28" t="s">
        <v>168</v>
      </c>
      <c r="C15" s="29">
        <v>2004</v>
      </c>
      <c r="D15" s="30" t="s">
        <v>88</v>
      </c>
      <c r="E15" s="29" t="s">
        <v>171</v>
      </c>
      <c r="F15" s="29">
        <v>12</v>
      </c>
      <c r="G15" s="24">
        <v>50</v>
      </c>
      <c r="H15" s="29">
        <v>3</v>
      </c>
      <c r="I15" s="24">
        <v>100</v>
      </c>
      <c r="J15" s="29">
        <v>3</v>
      </c>
      <c r="K15" s="27">
        <v>100</v>
      </c>
      <c r="L15" s="29" t="str">
        <f>IF(F15=$Q$12,Q15,IF(F15=$R$12,R15,IF(F15=$S$12,S15,"-")))</f>
        <v>-</v>
      </c>
      <c r="M15" s="33" t="str">
        <f>IF(D15="Волжский","Исрапилов Ш.К."," ")</f>
        <v>Исрапилов Ш.К.</v>
      </c>
      <c r="N15">
        <f>SUMIF(титульная!$C$11:$C$25,F15,титульная!$D$11:$D$25)</f>
        <v>5</v>
      </c>
      <c r="O15">
        <f>G15*N15</f>
        <v>250</v>
      </c>
      <c r="P15">
        <f>I15*N15</f>
        <v>500</v>
      </c>
      <c r="Q15">
        <f t="shared" si="0"/>
        <v>0</v>
      </c>
      <c r="R15">
        <f t="shared" ref="R15:R44" si="1">IF($K15&lt;=$K$8,"-",IF($K15&lt;=$J$8,$K$7,IF($K15&lt;=$I$8,$J$7,$I$7)))</f>
        <v>0</v>
      </c>
      <c r="S15">
        <f t="shared" ref="S15:S44" si="2">IF($K15&lt;=$K$6,"-",IF($K15&lt;=$J$6,$K$5,IF($K15&lt;=$I$6,$J$5,$I$5)))</f>
        <v>0</v>
      </c>
      <c r="T15" t="e">
        <f>#REF!+(1-E15)</f>
        <v>#REF!</v>
      </c>
    </row>
    <row r="16" spans="1:20">
      <c r="A16" s="8">
        <v>4</v>
      </c>
      <c r="B16" s="28" t="s">
        <v>181</v>
      </c>
      <c r="C16" s="29">
        <v>2003</v>
      </c>
      <c r="D16" s="30" t="s">
        <v>88</v>
      </c>
      <c r="E16" s="29" t="s">
        <v>182</v>
      </c>
      <c r="F16" s="29">
        <v>12</v>
      </c>
      <c r="G16" s="24">
        <v>45</v>
      </c>
      <c r="H16" s="7">
        <v>4</v>
      </c>
      <c r="I16" s="24">
        <v>90</v>
      </c>
      <c r="J16" s="7">
        <v>4</v>
      </c>
      <c r="K16" s="27">
        <f t="shared" ref="K16:K44" si="3">G16+I16/2</f>
        <v>90</v>
      </c>
      <c r="L16" s="7" t="str">
        <f>IF(F16=$Q$12,Q16,IF(F16=$R$12,R16,IF(F16=$S$12,S16,"-")))</f>
        <v>-</v>
      </c>
      <c r="M16" s="33" t="str">
        <f t="shared" ref="M16:M26" si="4">IF(D16="Волжский","Исрапилов Ш.К."," ")</f>
        <v>Исрапилов Ш.К.</v>
      </c>
      <c r="N16">
        <f>SUMIF(титульная!$C$11:$C$25,F16,титульная!$D$11:$D$25)</f>
        <v>5</v>
      </c>
      <c r="O16">
        <f>G16*N16</f>
        <v>225</v>
      </c>
      <c r="P16">
        <f>I16*N16</f>
        <v>450</v>
      </c>
      <c r="Q16">
        <f t="shared" si="0"/>
        <v>0</v>
      </c>
      <c r="R16">
        <f t="shared" si="1"/>
        <v>0</v>
      </c>
      <c r="S16">
        <f t="shared" si="2"/>
        <v>0</v>
      </c>
      <c r="T16" t="e">
        <f>#REF!+(1-E16)</f>
        <v>#REF!</v>
      </c>
    </row>
    <row r="17" spans="1:20" hidden="1">
      <c r="A17" s="8">
        <v>5</v>
      </c>
      <c r="B17" s="28"/>
      <c r="C17" s="29"/>
      <c r="D17" s="30"/>
      <c r="E17" s="29"/>
      <c r="F17" s="29"/>
      <c r="G17" s="24"/>
      <c r="H17" s="7" t="e">
        <f t="shared" ref="H17:H44" si="5">RANK(G17,G$13:G$44)</f>
        <v>#N/A</v>
      </c>
      <c r="I17" s="24"/>
      <c r="J17" s="7" t="e">
        <f t="shared" ref="J17:J44" si="6">RANK(I17,I$13:I$44)</f>
        <v>#N/A</v>
      </c>
      <c r="K17" s="27">
        <f t="shared" si="3"/>
        <v>0</v>
      </c>
      <c r="L17" s="7" t="str">
        <f>IF(F17=$Q$12,Q17,IF(F17=$R$12,R17,IF(F17=$S$12,S17,"-")))</f>
        <v>-</v>
      </c>
      <c r="M17" s="33" t="str">
        <f t="shared" si="4"/>
        <v xml:space="preserve"> </v>
      </c>
      <c r="N17">
        <f>SUMIF(титульная!$C$11:$C$25,F17,титульная!$D$11:$D$25)</f>
        <v>0</v>
      </c>
      <c r="O17">
        <f>G17*N17</f>
        <v>0</v>
      </c>
      <c r="P17">
        <f>I17*N17</f>
        <v>0</v>
      </c>
      <c r="Q17" t="str">
        <f t="shared" si="0"/>
        <v>-</v>
      </c>
      <c r="R17" t="str">
        <f t="shared" si="1"/>
        <v>-</v>
      </c>
      <c r="S17" t="str">
        <f t="shared" si="2"/>
        <v>-</v>
      </c>
      <c r="T17" t="e">
        <f>#REF!+(1-E17)</f>
        <v>#REF!</v>
      </c>
    </row>
    <row r="18" spans="1:20" hidden="1">
      <c r="A18" s="8" t="e">
        <f>RANK(T18,T$13:T$44)</f>
        <v>#REF!</v>
      </c>
      <c r="B18" s="28"/>
      <c r="C18" s="29"/>
      <c r="D18" s="30"/>
      <c r="E18" s="29"/>
      <c r="F18" s="29"/>
      <c r="G18" s="24"/>
      <c r="H18" s="7" t="e">
        <f t="shared" si="5"/>
        <v>#N/A</v>
      </c>
      <c r="I18" s="24"/>
      <c r="J18" s="7" t="e">
        <f t="shared" si="6"/>
        <v>#N/A</v>
      </c>
      <c r="K18" s="27">
        <f t="shared" si="3"/>
        <v>0</v>
      </c>
      <c r="L18" s="7" t="str">
        <f>IF(F18=$Q$12,Q18,IF(F18=$R$12,R18,IF(F18=$S$12,S18,"-")))</f>
        <v>-</v>
      </c>
      <c r="M18" s="33" t="str">
        <f t="shared" si="4"/>
        <v xml:space="preserve"> </v>
      </c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 t="e">
        <f>RANK(T19,T$13:T$44)</f>
        <v>#REF!</v>
      </c>
      <c r="B19" s="28"/>
      <c r="C19" s="29"/>
      <c r="D19" s="30"/>
      <c r="E19" s="29"/>
      <c r="F19" s="29"/>
      <c r="G19" s="24"/>
      <c r="H19" s="7" t="e">
        <f t="shared" si="5"/>
        <v>#N/A</v>
      </c>
      <c r="I19" s="24"/>
      <c r="J19" s="7" t="e">
        <f t="shared" si="6"/>
        <v>#N/A</v>
      </c>
      <c r="K19" s="27">
        <f t="shared" si="3"/>
        <v>0</v>
      </c>
      <c r="L19" s="7" t="str">
        <f>IF(F19=$Q$12,Q19,IF(F19=$R$12,R19,IF(F19=$S$12,S19,"-")))</f>
        <v>-</v>
      </c>
      <c r="M19" s="33" t="str">
        <f t="shared" si="4"/>
        <v xml:space="preserve"> </v>
      </c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 t="e">
        <f>RANK(T20,T$13:T$44)</f>
        <v>#REF!</v>
      </c>
      <c r="B20" s="28"/>
      <c r="C20" s="29"/>
      <c r="D20" s="30"/>
      <c r="E20" s="29"/>
      <c r="F20" s="29"/>
      <c r="G20" s="24"/>
      <c r="H20" s="7" t="e">
        <f t="shared" si="5"/>
        <v>#N/A</v>
      </c>
      <c r="I20" s="24"/>
      <c r="J20" s="7" t="e">
        <f t="shared" si="6"/>
        <v>#N/A</v>
      </c>
      <c r="K20" s="27">
        <f t="shared" si="3"/>
        <v>0</v>
      </c>
      <c r="L20" s="7" t="str">
        <f>IF(F20=$Q$12,Q20,IF(F20=$R$12,R20,IF(F20=$S$12,S20,"-")))</f>
        <v>-</v>
      </c>
      <c r="M20" s="33" t="str">
        <f t="shared" si="4"/>
        <v xml:space="preserve"> </v>
      </c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 t="e">
        <f>RANK(T21,T$13:T$44)</f>
        <v>#REF!</v>
      </c>
      <c r="B21" s="28"/>
      <c r="C21" s="29"/>
      <c r="D21" s="30"/>
      <c r="E21" s="29"/>
      <c r="F21" s="29"/>
      <c r="G21" s="24"/>
      <c r="H21" s="7" t="e">
        <f t="shared" si="5"/>
        <v>#N/A</v>
      </c>
      <c r="I21" s="24"/>
      <c r="J21" s="7" t="e">
        <f t="shared" si="6"/>
        <v>#N/A</v>
      </c>
      <c r="K21" s="27">
        <f t="shared" si="3"/>
        <v>0</v>
      </c>
      <c r="L21" s="7" t="str">
        <f>IF(F21=$Q$12,Q21,IF(F21=$R$12,R21,IF(F21=$S$12,S21,"-")))</f>
        <v>-</v>
      </c>
      <c r="M21" s="33" t="str">
        <f t="shared" si="4"/>
        <v xml:space="preserve"> </v>
      </c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>RANK(T22,T$13:T$44)</f>
        <v>#REF!</v>
      </c>
      <c r="B22" s="28"/>
      <c r="C22" s="29"/>
      <c r="D22" s="30"/>
      <c r="E22" s="29"/>
      <c r="F22" s="29"/>
      <c r="G22" s="24"/>
      <c r="H22" s="7" t="e">
        <f t="shared" si="5"/>
        <v>#N/A</v>
      </c>
      <c r="I22" s="24"/>
      <c r="J22" s="7" t="e">
        <f t="shared" si="6"/>
        <v>#N/A</v>
      </c>
      <c r="K22" s="27">
        <f t="shared" si="3"/>
        <v>0</v>
      </c>
      <c r="L22" s="7" t="str">
        <f>IF(F22=$Q$12,Q22,IF(F22=$R$12,R22,IF(F22=$S$12,S22,"-")))</f>
        <v>-</v>
      </c>
      <c r="M22" s="33" t="str">
        <f t="shared" si="4"/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>RANK(T23,T$13:T$44)</f>
        <v>#REF!</v>
      </c>
      <c r="B23" s="28"/>
      <c r="C23" s="29"/>
      <c r="D23" s="30"/>
      <c r="E23" s="29"/>
      <c r="F23" s="29"/>
      <c r="G23" s="24"/>
      <c r="H23" s="7" t="e">
        <f t="shared" si="5"/>
        <v>#N/A</v>
      </c>
      <c r="I23" s="24"/>
      <c r="J23" s="7" t="e">
        <f t="shared" si="6"/>
        <v>#N/A</v>
      </c>
      <c r="K23" s="27">
        <f t="shared" si="3"/>
        <v>0</v>
      </c>
      <c r="L23" s="7" t="str">
        <f>IF(F23=$Q$12,Q23,IF(F23=$R$12,R23,IF(F23=$S$12,S23,"-")))</f>
        <v>-</v>
      </c>
      <c r="M23" s="33" t="str">
        <f t="shared" si="4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>RANK(T24,T$13:T$44)</f>
        <v>#REF!</v>
      </c>
      <c r="B24" s="28"/>
      <c r="C24" s="29"/>
      <c r="D24" s="30"/>
      <c r="E24" s="29"/>
      <c r="F24" s="29"/>
      <c r="G24" s="24"/>
      <c r="H24" s="7" t="e">
        <f t="shared" si="5"/>
        <v>#N/A</v>
      </c>
      <c r="I24" s="24"/>
      <c r="J24" s="7" t="e">
        <f t="shared" si="6"/>
        <v>#N/A</v>
      </c>
      <c r="K24" s="27">
        <f t="shared" si="3"/>
        <v>0</v>
      </c>
      <c r="L24" s="7" t="str">
        <f>IF(F24=$Q$12,Q24,IF(F24=$R$12,R24,IF(F24=$S$12,S24,"-")))</f>
        <v>-</v>
      </c>
      <c r="M24" s="33" t="str">
        <f t="shared" si="4"/>
        <v xml:space="preserve"> </v>
      </c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>RANK(T25,T$13:T$44)</f>
        <v>#REF!</v>
      </c>
      <c r="B25" s="28"/>
      <c r="C25" s="29"/>
      <c r="D25" s="30"/>
      <c r="E25" s="29"/>
      <c r="F25" s="29"/>
      <c r="G25" s="24"/>
      <c r="H25" s="7" t="e">
        <f t="shared" si="5"/>
        <v>#N/A</v>
      </c>
      <c r="I25" s="24"/>
      <c r="J25" s="7" t="e">
        <f t="shared" si="6"/>
        <v>#N/A</v>
      </c>
      <c r="K25" s="27">
        <f t="shared" si="3"/>
        <v>0</v>
      </c>
      <c r="L25" s="7" t="str">
        <f>IF(F25=$Q$12,Q25,IF(F25=$R$12,R25,IF(F25=$S$12,S25,"-")))</f>
        <v>-</v>
      </c>
      <c r="M25" s="33" t="str">
        <f t="shared" si="4"/>
        <v xml:space="preserve"> </v>
      </c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>RANK(T26,T$13:T$44)</f>
        <v>#REF!</v>
      </c>
      <c r="B26" s="28"/>
      <c r="C26" s="29"/>
      <c r="D26" s="30"/>
      <c r="E26" s="29"/>
      <c r="F26" s="29"/>
      <c r="G26" s="24"/>
      <c r="H26" s="7" t="e">
        <f t="shared" si="5"/>
        <v>#N/A</v>
      </c>
      <c r="I26" s="24"/>
      <c r="J26" s="7" t="e">
        <f t="shared" si="6"/>
        <v>#N/A</v>
      </c>
      <c r="K26" s="27">
        <f t="shared" si="3"/>
        <v>0</v>
      </c>
      <c r="L26" s="7" t="str">
        <f>IF(F26=$Q$12,Q26,IF(F26=$R$12,R26,IF(F26=$S$12,S26,"-")))</f>
        <v>-</v>
      </c>
      <c r="M26" s="33" t="str">
        <f t="shared" si="4"/>
        <v xml:space="preserve"> </v>
      </c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>RANK(T27,T$13:T$44)</f>
        <v>#REF!</v>
      </c>
      <c r="B27" s="28"/>
      <c r="C27" s="29"/>
      <c r="D27" s="30"/>
      <c r="E27" s="29"/>
      <c r="F27" s="29"/>
      <c r="G27" s="24"/>
      <c r="H27" s="7" t="e">
        <f t="shared" si="5"/>
        <v>#N/A</v>
      </c>
      <c r="I27" s="24"/>
      <c r="J27" s="7" t="e">
        <f t="shared" si="6"/>
        <v>#N/A</v>
      </c>
      <c r="K27" s="27">
        <f t="shared" si="3"/>
        <v>0</v>
      </c>
      <c r="L27" s="7" t="str">
        <f>IF(F27=$Q$12,Q27,IF(F27=$R$12,R27,IF(F27=$S$12,S27,"-")))</f>
        <v>-</v>
      </c>
      <c r="M27" s="2"/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si="0"/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>RANK(T28,T$13:T$44)</f>
        <v>#REF!</v>
      </c>
      <c r="B28" s="28"/>
      <c r="C28" s="29"/>
      <c r="D28" s="30"/>
      <c r="E28" s="29"/>
      <c r="F28" s="29"/>
      <c r="G28" s="24"/>
      <c r="H28" s="7" t="e">
        <f t="shared" si="5"/>
        <v>#N/A</v>
      </c>
      <c r="I28" s="24"/>
      <c r="J28" s="7" t="e">
        <f t="shared" si="6"/>
        <v>#N/A</v>
      </c>
      <c r="K28" s="27">
        <f t="shared" si="3"/>
        <v>0</v>
      </c>
      <c r="L28" s="7" t="str">
        <f>IF(F28=$Q$12,Q28,IF(F28=$R$12,R28,IF(F28=$S$12,S28,"-")))</f>
        <v>-</v>
      </c>
      <c r="M28" s="2"/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si="0"/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>RANK(T29,T$13:T$44)</f>
        <v>#REF!</v>
      </c>
      <c r="B29" s="28"/>
      <c r="C29" s="29"/>
      <c r="D29" s="30"/>
      <c r="E29" s="29"/>
      <c r="F29" s="29"/>
      <c r="G29" s="24"/>
      <c r="H29" s="7" t="e">
        <f t="shared" si="5"/>
        <v>#N/A</v>
      </c>
      <c r="I29" s="24"/>
      <c r="J29" s="7" t="e">
        <f t="shared" si="6"/>
        <v>#N/A</v>
      </c>
      <c r="K29" s="27">
        <f t="shared" si="3"/>
        <v>0</v>
      </c>
      <c r="L29" s="7" t="str">
        <f>IF(F29=$Q$12,Q29,IF(F29=$R$12,R29,IF(F29=$S$12,S29,"-")))</f>
        <v>-</v>
      </c>
      <c r="M29" s="2"/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si="0"/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>RANK(T30,T$13:T$44)</f>
        <v>#REF!</v>
      </c>
      <c r="B30" s="28"/>
      <c r="C30" s="29"/>
      <c r="D30" s="30"/>
      <c r="E30" s="29"/>
      <c r="F30" s="29"/>
      <c r="G30" s="24"/>
      <c r="H30" s="7" t="e">
        <f t="shared" si="5"/>
        <v>#N/A</v>
      </c>
      <c r="I30" s="24"/>
      <c r="J30" s="7" t="e">
        <f t="shared" si="6"/>
        <v>#N/A</v>
      </c>
      <c r="K30" s="27">
        <f t="shared" si="3"/>
        <v>0</v>
      </c>
      <c r="L30" s="7" t="str">
        <f>IF(F30=$Q$12,Q30,IF(F30=$R$12,R30,IF(F30=$S$12,S30,"-")))</f>
        <v>-</v>
      </c>
      <c r="M30" s="2"/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0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>RANK(T31,T$13:T$44)</f>
        <v>#REF!</v>
      </c>
      <c r="B31" s="28"/>
      <c r="C31" s="29"/>
      <c r="D31" s="30"/>
      <c r="E31" s="29"/>
      <c r="F31" s="29"/>
      <c r="G31" s="24"/>
      <c r="H31" s="7" t="e">
        <f t="shared" si="5"/>
        <v>#N/A</v>
      </c>
      <c r="I31" s="24"/>
      <c r="J31" s="7" t="e">
        <f t="shared" si="6"/>
        <v>#N/A</v>
      </c>
      <c r="K31" s="27">
        <f t="shared" si="3"/>
        <v>0</v>
      </c>
      <c r="L31" s="7" t="str">
        <f>IF(F31=$Q$12,Q31,IF(F31=$R$12,R31,IF(F31=$S$12,S31,"-")))</f>
        <v>-</v>
      </c>
      <c r="M31" s="2"/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0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>RANK(T32,T$13:T$44)</f>
        <v>#REF!</v>
      </c>
      <c r="B32" s="28"/>
      <c r="C32" s="29"/>
      <c r="D32" s="30"/>
      <c r="E32" s="29"/>
      <c r="F32" s="29"/>
      <c r="G32" s="24"/>
      <c r="H32" s="7" t="e">
        <f t="shared" si="5"/>
        <v>#N/A</v>
      </c>
      <c r="I32" s="24"/>
      <c r="J32" s="7" t="e">
        <f t="shared" si="6"/>
        <v>#N/A</v>
      </c>
      <c r="K32" s="27">
        <f t="shared" si="3"/>
        <v>0</v>
      </c>
      <c r="L32" s="7" t="str">
        <f>IF(F32=$Q$12,Q32,IF(F32=$R$12,R32,IF(F32=$S$12,S32,"-")))</f>
        <v>-</v>
      </c>
      <c r="M32" s="2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0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>RANK(T33,T$13:T$44)</f>
        <v>#REF!</v>
      </c>
      <c r="B33" s="28"/>
      <c r="C33" s="29"/>
      <c r="D33" s="30"/>
      <c r="E33" s="29"/>
      <c r="F33" s="29"/>
      <c r="G33" s="24"/>
      <c r="H33" s="7" t="e">
        <f t="shared" si="5"/>
        <v>#N/A</v>
      </c>
      <c r="I33" s="24"/>
      <c r="J33" s="7" t="e">
        <f t="shared" si="6"/>
        <v>#N/A</v>
      </c>
      <c r="K33" s="27">
        <f t="shared" si="3"/>
        <v>0</v>
      </c>
      <c r="L33" s="7" t="str">
        <f>IF(F33=$Q$12,Q33,IF(F33=$R$12,R33,IF(F33=$S$12,S33,"-")))</f>
        <v>-</v>
      </c>
      <c r="M33" s="2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0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>RANK(T34,T$13:T$44)</f>
        <v>#REF!</v>
      </c>
      <c r="B34" s="28"/>
      <c r="C34" s="29"/>
      <c r="D34" s="30"/>
      <c r="E34" s="29"/>
      <c r="F34" s="29"/>
      <c r="G34" s="24"/>
      <c r="H34" s="7" t="e">
        <f t="shared" si="5"/>
        <v>#N/A</v>
      </c>
      <c r="I34" s="24"/>
      <c r="J34" s="7" t="e">
        <f t="shared" si="6"/>
        <v>#N/A</v>
      </c>
      <c r="K34" s="27">
        <f t="shared" si="3"/>
        <v>0</v>
      </c>
      <c r="L34" s="7" t="str">
        <f>IF(F34=$Q$12,Q34,IF(F34=$R$12,R34,IF(F34=$S$12,S34,"-")))</f>
        <v>-</v>
      </c>
      <c r="M34" s="2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0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>RANK(T35,T$13:T$44)</f>
        <v>#REF!</v>
      </c>
      <c r="B35" s="28"/>
      <c r="C35" s="29"/>
      <c r="D35" s="30"/>
      <c r="E35" s="29"/>
      <c r="F35" s="29"/>
      <c r="G35" s="24"/>
      <c r="H35" s="7" t="e">
        <f t="shared" si="5"/>
        <v>#N/A</v>
      </c>
      <c r="I35" s="24"/>
      <c r="J35" s="7" t="e">
        <f t="shared" si="6"/>
        <v>#N/A</v>
      </c>
      <c r="K35" s="27">
        <f t="shared" si="3"/>
        <v>0</v>
      </c>
      <c r="L35" s="7" t="str">
        <f>IF(F35=$Q$12,Q35,IF(F35=$R$12,R35,IF(F35=$S$12,S35,"-")))</f>
        <v>-</v>
      </c>
      <c r="M35" s="2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0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>RANK(T36,T$13:T$44)</f>
        <v>#REF!</v>
      </c>
      <c r="B36" s="22"/>
      <c r="C36" s="21"/>
      <c r="D36" s="23"/>
      <c r="E36" s="21"/>
      <c r="F36" s="21"/>
      <c r="G36" s="24"/>
      <c r="H36" s="7" t="e">
        <f t="shared" si="5"/>
        <v>#N/A</v>
      </c>
      <c r="I36" s="24"/>
      <c r="J36" s="7" t="e">
        <f t="shared" si="6"/>
        <v>#N/A</v>
      </c>
      <c r="K36" s="27">
        <f t="shared" si="3"/>
        <v>0</v>
      </c>
      <c r="L36" s="7" t="str">
        <f>IF(F36=$Q$12,Q36,IF(F36=$R$12,R36,IF(F36=$S$12,S36,"-")))</f>
        <v>-</v>
      </c>
      <c r="M36" s="2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0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>RANK(T37,T$13:T$44)</f>
        <v>#REF!</v>
      </c>
      <c r="B37" s="22"/>
      <c r="C37" s="21"/>
      <c r="D37" s="23"/>
      <c r="E37" s="21"/>
      <c r="F37" s="21"/>
      <c r="G37" s="24"/>
      <c r="H37" s="7" t="e">
        <f t="shared" si="5"/>
        <v>#N/A</v>
      </c>
      <c r="I37" s="24"/>
      <c r="J37" s="7" t="e">
        <f t="shared" si="6"/>
        <v>#N/A</v>
      </c>
      <c r="K37" s="27">
        <f t="shared" si="3"/>
        <v>0</v>
      </c>
      <c r="L37" s="7" t="str">
        <f>IF(F37=$Q$12,Q37,IF(F37=$R$12,R37,IF(F37=$S$12,S37,"-")))</f>
        <v>-</v>
      </c>
      <c r="M37" s="2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0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>RANK(T38,T$13:T$44)</f>
        <v>#REF!</v>
      </c>
      <c r="B38" s="22"/>
      <c r="C38" s="21"/>
      <c r="D38" s="23"/>
      <c r="E38" s="21"/>
      <c r="F38" s="21"/>
      <c r="G38" s="24"/>
      <c r="H38" s="7" t="e">
        <f t="shared" si="5"/>
        <v>#N/A</v>
      </c>
      <c r="I38" s="24"/>
      <c r="J38" s="7" t="e">
        <f t="shared" si="6"/>
        <v>#N/A</v>
      </c>
      <c r="K38" s="27">
        <f t="shared" si="3"/>
        <v>0</v>
      </c>
      <c r="L38" s="7" t="str">
        <f>IF(F38=$Q$12,Q38,IF(F38=$R$12,R38,IF(F38=$S$12,S38,"-")))</f>
        <v>-</v>
      </c>
      <c r="M38" s="2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0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>RANK(T39,T$13:T$44)</f>
        <v>#REF!</v>
      </c>
      <c r="B39" s="22"/>
      <c r="C39" s="21"/>
      <c r="D39" s="23"/>
      <c r="E39" s="21"/>
      <c r="F39" s="21"/>
      <c r="G39" s="24"/>
      <c r="H39" s="7" t="e">
        <f t="shared" si="5"/>
        <v>#N/A</v>
      </c>
      <c r="I39" s="24"/>
      <c r="J39" s="7" t="e">
        <f t="shared" si="6"/>
        <v>#N/A</v>
      </c>
      <c r="K39" s="27">
        <f t="shared" si="3"/>
        <v>0</v>
      </c>
      <c r="L39" s="7" t="str">
        <f>IF(F39=$Q$12,Q39,IF(F39=$R$12,R39,IF(F39=$S$12,S39,"-")))</f>
        <v>-</v>
      </c>
      <c r="M39" s="2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0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>RANK(T40,T$13:T$44)</f>
        <v>#REF!</v>
      </c>
      <c r="B40" s="22"/>
      <c r="C40" s="21"/>
      <c r="D40" s="23"/>
      <c r="E40" s="21"/>
      <c r="F40" s="21"/>
      <c r="G40" s="24"/>
      <c r="H40" s="7" t="e">
        <f t="shared" si="5"/>
        <v>#N/A</v>
      </c>
      <c r="I40" s="24"/>
      <c r="J40" s="7" t="e">
        <f t="shared" si="6"/>
        <v>#N/A</v>
      </c>
      <c r="K40" s="27">
        <f t="shared" si="3"/>
        <v>0</v>
      </c>
      <c r="L40" s="7" t="str">
        <f>IF(F40=$Q$12,Q40,IF(F40=$R$12,R40,IF(F40=$S$12,S40,"-")))</f>
        <v>-</v>
      </c>
      <c r="M40" s="2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0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>RANK(T41,T$13:T$44)</f>
        <v>#REF!</v>
      </c>
      <c r="B41" s="22"/>
      <c r="C41" s="21"/>
      <c r="D41" s="23"/>
      <c r="E41" s="21"/>
      <c r="F41" s="21"/>
      <c r="G41" s="24"/>
      <c r="H41" s="7" t="e">
        <f t="shared" si="5"/>
        <v>#N/A</v>
      </c>
      <c r="I41" s="24"/>
      <c r="J41" s="7" t="e">
        <f t="shared" si="6"/>
        <v>#N/A</v>
      </c>
      <c r="K41" s="27">
        <f t="shared" si="3"/>
        <v>0</v>
      </c>
      <c r="L41" s="7" t="str">
        <f>IF(F41=$Q$12,Q41,IF(F41=$R$12,R41,IF(F41=$S$12,S41,"-")))</f>
        <v>-</v>
      </c>
      <c r="M41" s="2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0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>RANK(T42,T$13:T$44)</f>
        <v>#REF!</v>
      </c>
      <c r="B42" s="22"/>
      <c r="C42" s="21"/>
      <c r="D42" s="23"/>
      <c r="E42" s="21"/>
      <c r="F42" s="21"/>
      <c r="G42" s="24"/>
      <c r="H42" s="7" t="e">
        <f t="shared" si="5"/>
        <v>#N/A</v>
      </c>
      <c r="I42" s="24"/>
      <c r="J42" s="7" t="e">
        <f t="shared" si="6"/>
        <v>#N/A</v>
      </c>
      <c r="K42" s="27">
        <f t="shared" si="3"/>
        <v>0</v>
      </c>
      <c r="L42" s="7" t="str">
        <f>IF(F42=$Q$12,Q42,IF(F42=$R$12,R42,IF(F42=$S$12,S42,"-")))</f>
        <v>-</v>
      </c>
      <c r="M42" s="2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0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3" spans="1:20" hidden="1">
      <c r="A43" s="8" t="e">
        <f>RANK(T43,T$13:T$44)</f>
        <v>#REF!</v>
      </c>
      <c r="B43" s="22"/>
      <c r="C43" s="21"/>
      <c r="D43" s="23"/>
      <c r="E43" s="21"/>
      <c r="F43" s="21"/>
      <c r="G43" s="24"/>
      <c r="H43" s="7" t="e">
        <f t="shared" si="5"/>
        <v>#N/A</v>
      </c>
      <c r="I43" s="24"/>
      <c r="J43" s="7" t="e">
        <f t="shared" si="6"/>
        <v>#N/A</v>
      </c>
      <c r="K43" s="27">
        <f t="shared" si="3"/>
        <v>0</v>
      </c>
      <c r="L43" s="7" t="str">
        <f>IF(F43=$Q$12,Q43,IF(F43=$R$12,R43,IF(F43=$S$12,S43,"-")))</f>
        <v>-</v>
      </c>
      <c r="M43" s="2"/>
      <c r="N43">
        <f>SUMIF(титульная!$C$11:$C$25,F43,титульная!$D$11:$D$25)</f>
        <v>0</v>
      </c>
      <c r="O43">
        <f>G43*N43</f>
        <v>0</v>
      </c>
      <c r="P43">
        <f>I43*N43</f>
        <v>0</v>
      </c>
      <c r="Q43" t="str">
        <f t="shared" si="0"/>
        <v>-</v>
      </c>
      <c r="R43" t="str">
        <f t="shared" si="1"/>
        <v>-</v>
      </c>
      <c r="S43" t="str">
        <f t="shared" si="2"/>
        <v>-</v>
      </c>
      <c r="T43" t="e">
        <f>#REF!+(1-E43)</f>
        <v>#REF!</v>
      </c>
    </row>
    <row r="44" spans="1:20" hidden="1">
      <c r="A44" s="8" t="e">
        <f>RANK(T44,T$13:T$44)</f>
        <v>#REF!</v>
      </c>
      <c r="B44" s="22"/>
      <c r="C44" s="2"/>
      <c r="D44" s="23"/>
      <c r="E44" s="2"/>
      <c r="F44" s="2"/>
      <c r="G44" s="25"/>
      <c r="H44" s="7" t="e">
        <f t="shared" si="5"/>
        <v>#N/A</v>
      </c>
      <c r="I44" s="25"/>
      <c r="J44" s="7" t="e">
        <f t="shared" si="6"/>
        <v>#N/A</v>
      </c>
      <c r="K44" s="27">
        <f t="shared" si="3"/>
        <v>0</v>
      </c>
      <c r="L44" s="7" t="str">
        <f>IF(F44=$Q$12,Q44,IF(F44=$R$12,R44,IF(F44=$S$12,S44,"-")))</f>
        <v>-</v>
      </c>
      <c r="M44" s="2"/>
      <c r="N44">
        <f>SUMIF(титульная!$C$11:$C$25,F44,титульная!$D$11:$D$25)</f>
        <v>0</v>
      </c>
      <c r="O44">
        <f>G44*N44</f>
        <v>0</v>
      </c>
      <c r="P44">
        <f>I44*N44</f>
        <v>0</v>
      </c>
      <c r="Q44" t="str">
        <f t="shared" si="0"/>
        <v>-</v>
      </c>
      <c r="R44" t="str">
        <f t="shared" si="1"/>
        <v>-</v>
      </c>
      <c r="S44" t="str">
        <f t="shared" si="2"/>
        <v>-</v>
      </c>
      <c r="T44" t="e">
        <f>#REF!+(1-E44)</f>
        <v>#REF!</v>
      </c>
    </row>
    <row r="46" spans="1:20">
      <c r="A46" t="s">
        <v>54</v>
      </c>
      <c r="C46" t="str">
        <f>титульная!$D$7</f>
        <v>Исрапилов Ш.К. (1кат.)</v>
      </c>
      <c r="G46" t="s">
        <v>195</v>
      </c>
      <c r="M46" t="str">
        <f>титульная!$D$8</f>
        <v>Олейников Д.А</v>
      </c>
    </row>
    <row r="48" spans="1:20">
      <c r="H48" t="s">
        <v>196</v>
      </c>
      <c r="M48" t="s">
        <v>158</v>
      </c>
    </row>
  </sheetData>
  <autoFilter ref="A12:M44">
    <filterColumn colId="2">
      <customFilters>
        <customFilter operator="notEqual" val=" "/>
      </customFilters>
    </filterColumn>
    <sortState ref="A13:P14">
      <sortCondition ref="A12:A43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1"/>
  <dimension ref="A1:T48"/>
  <sheetViews>
    <sheetView workbookViewId="0">
      <selection activeCell="M50" sqref="M50"/>
    </sheetView>
  </sheetViews>
  <sheetFormatPr defaultRowHeight="15"/>
  <cols>
    <col min="1" max="1" width="6.42578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15.42578125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">
        <v>140</v>
      </c>
    </row>
    <row r="5" spans="1:20">
      <c r="A5" s="11"/>
      <c r="B5" s="11" t="str">
        <f>титульная!$D$5</f>
        <v>30 декабря 2017 г.</v>
      </c>
      <c r="H5" s="7"/>
      <c r="I5" s="7"/>
      <c r="J5" s="7"/>
      <c r="K5" s="7"/>
    </row>
    <row r="6" spans="1:20">
      <c r="A6" s="11"/>
      <c r="B6" s="11" t="s">
        <v>141</v>
      </c>
      <c r="H6" s="7"/>
      <c r="I6" s="8"/>
      <c r="J6" s="8"/>
      <c r="K6" s="8"/>
    </row>
    <row r="7" spans="1:20">
      <c r="H7" s="7"/>
      <c r="I7" s="7"/>
      <c r="J7" s="7"/>
      <c r="K7" s="7"/>
    </row>
    <row r="8" spans="1:20">
      <c r="H8" s="7"/>
      <c r="I8" s="8"/>
      <c r="J8" s="8"/>
      <c r="K8" s="8"/>
    </row>
    <row r="9" spans="1:20" ht="21">
      <c r="B9" s="57" t="s">
        <v>60</v>
      </c>
      <c r="C9" s="58"/>
      <c r="D9" s="57" t="s">
        <v>16</v>
      </c>
      <c r="E9" s="59"/>
      <c r="H9" s="7"/>
      <c r="I9" s="7"/>
      <c r="J9" s="7"/>
      <c r="K9" s="7"/>
    </row>
    <row r="10" spans="1:20">
      <c r="H10" s="7"/>
      <c r="I10" s="8"/>
      <c r="J10" s="8"/>
      <c r="K10" s="8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172</v>
      </c>
      <c r="C13" s="29">
        <v>2002</v>
      </c>
      <c r="D13" s="30" t="s">
        <v>88</v>
      </c>
      <c r="E13" s="29">
        <v>64</v>
      </c>
      <c r="F13" s="29">
        <v>16</v>
      </c>
      <c r="G13" s="24">
        <v>78</v>
      </c>
      <c r="H13" s="29">
        <v>1</v>
      </c>
      <c r="I13" s="24">
        <v>150</v>
      </c>
      <c r="J13" s="29">
        <v>1</v>
      </c>
      <c r="K13" s="27">
        <v>153</v>
      </c>
      <c r="L13" s="29">
        <f>IF(F13=$Q$12,Q13,IF(F13=$R$12,R13,IF(F13=$S$12,S13,"-")))</f>
        <v>0</v>
      </c>
      <c r="M13" s="33" t="str">
        <f>IF(D13="Волжский","Исрапилов Ш.К."," ")</f>
        <v>Исрапилов Ш.К.</v>
      </c>
      <c r="N13">
        <f>SUMIF(титульная!$C$11:$C$25,F13,титульная!$D$11:$D$25)</f>
        <v>7</v>
      </c>
      <c r="O13">
        <f>G13*N13</f>
        <v>546</v>
      </c>
      <c r="P13">
        <f>I13*N13</f>
        <v>1050</v>
      </c>
      <c r="Q13">
        <f t="shared" ref="Q13:Q44" si="0">IF($K13&lt;=$K$10,"-",IF($K13&lt;=$J$10,$K$9,IF($K13&lt;=$I$10,$J$9,$I$9)))</f>
        <v>0</v>
      </c>
      <c r="R13">
        <f>IF($K13&lt;=$K$8,"-",IF($K13&lt;=$J$8,$K$7,IF($K13&lt;=$I$8,$J$7,$I$7)))</f>
        <v>0</v>
      </c>
      <c r="S13">
        <f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173</v>
      </c>
      <c r="C14" s="29">
        <v>2004</v>
      </c>
      <c r="D14" s="30" t="s">
        <v>88</v>
      </c>
      <c r="E14" s="29" t="s">
        <v>176</v>
      </c>
      <c r="F14" s="29">
        <v>16</v>
      </c>
      <c r="G14" s="24">
        <v>71</v>
      </c>
      <c r="H14" s="29">
        <v>2</v>
      </c>
      <c r="I14" s="24">
        <v>140</v>
      </c>
      <c r="J14" s="29">
        <v>2</v>
      </c>
      <c r="K14" s="27">
        <v>141</v>
      </c>
      <c r="L14" s="29">
        <v>847</v>
      </c>
      <c r="M14" s="33" t="str">
        <f>IF(D14="Волжский","Исрапилов Ш.К."," ")</f>
        <v>Исрапилов Ш.К.</v>
      </c>
    </row>
    <row r="15" spans="1:20">
      <c r="A15" s="8">
        <v>3</v>
      </c>
      <c r="B15" s="28" t="s">
        <v>174</v>
      </c>
      <c r="C15" s="29">
        <v>2004</v>
      </c>
      <c r="D15" s="30" t="s">
        <v>88</v>
      </c>
      <c r="E15" s="29" t="s">
        <v>177</v>
      </c>
      <c r="F15" s="29">
        <v>12</v>
      </c>
      <c r="G15" s="24">
        <v>60</v>
      </c>
      <c r="H15" s="29">
        <v>3</v>
      </c>
      <c r="I15" s="24">
        <v>120</v>
      </c>
      <c r="J15" s="29">
        <v>3</v>
      </c>
      <c r="K15" s="27">
        <v>120</v>
      </c>
      <c r="L15" s="29" t="str">
        <f>IF(F15=$Q$12,Q15,IF(F15=$R$12,R15,IF(F15=$S$12,S15,"-")))</f>
        <v>-</v>
      </c>
      <c r="M15" s="33" t="str">
        <f>IF(D15="Волжский","Исрапилов Ш.К."," ")</f>
        <v>Исрапилов Ш.К.</v>
      </c>
      <c r="N15">
        <f>SUMIF(титульная!$C$11:$C$25,F15,титульная!$D$11:$D$25)</f>
        <v>5</v>
      </c>
      <c r="O15">
        <f>G15*N15</f>
        <v>300</v>
      </c>
      <c r="P15">
        <f>I15*N15</f>
        <v>600</v>
      </c>
      <c r="Q15">
        <f t="shared" si="0"/>
        <v>0</v>
      </c>
      <c r="R15">
        <f t="shared" ref="R15:R44" si="1">IF($K15&lt;=$K$8,"-",IF($K15&lt;=$J$8,$K$7,IF($K15&lt;=$I$8,$J$7,$I$7)))</f>
        <v>0</v>
      </c>
      <c r="S15">
        <f t="shared" ref="S15:S44" si="2">IF($K15&lt;=$K$6,"-",IF($K15&lt;=$J$6,$K$5,IF($K15&lt;=$I$6,$J$5,$I$5)))</f>
        <v>0</v>
      </c>
      <c r="T15" t="e">
        <f>#REF!+(1-E15)</f>
        <v>#REF!</v>
      </c>
    </row>
    <row r="16" spans="1:20">
      <c r="A16" s="8">
        <v>4</v>
      </c>
      <c r="B16" s="28" t="s">
        <v>175</v>
      </c>
      <c r="C16" s="29">
        <v>2004</v>
      </c>
      <c r="D16" s="30" t="s">
        <v>88</v>
      </c>
      <c r="E16" s="29" t="s">
        <v>178</v>
      </c>
      <c r="F16" s="29">
        <v>8</v>
      </c>
      <c r="G16" s="24">
        <v>120</v>
      </c>
      <c r="H16" s="7">
        <v>4</v>
      </c>
      <c r="I16" s="24">
        <v>170</v>
      </c>
      <c r="J16" s="7">
        <v>4</v>
      </c>
      <c r="K16" s="27">
        <v>205</v>
      </c>
      <c r="L16" s="7" t="str">
        <f>IF(F16=$Q$12,Q16,IF(F16=$R$12,R16,IF(F16=$S$12,S16,"-")))</f>
        <v>-</v>
      </c>
      <c r="M16" s="33" t="str">
        <f t="shared" ref="M16:M26" si="3">IF(D16="Волжский","Исрапилов Ш.К."," ")</f>
        <v>Исрапилов Ш.К.</v>
      </c>
      <c r="N16">
        <f>SUMIF(титульная!$C$11:$C$25,F16,титульная!$D$11:$D$25)</f>
        <v>3</v>
      </c>
      <c r="O16">
        <f>G16*N16</f>
        <v>360</v>
      </c>
      <c r="P16">
        <f>I16*N16</f>
        <v>510</v>
      </c>
      <c r="Q16">
        <f t="shared" si="0"/>
        <v>0</v>
      </c>
      <c r="R16">
        <f t="shared" si="1"/>
        <v>0</v>
      </c>
      <c r="S16">
        <f t="shared" si="2"/>
        <v>0</v>
      </c>
      <c r="T16" t="e">
        <f>#REF!+(1-E16)</f>
        <v>#REF!</v>
      </c>
    </row>
    <row r="17" spans="1:20">
      <c r="A17" s="8">
        <v>5</v>
      </c>
      <c r="B17" s="28" t="s">
        <v>179</v>
      </c>
      <c r="C17" s="29">
        <v>2002</v>
      </c>
      <c r="D17" s="30" t="s">
        <v>88</v>
      </c>
      <c r="E17" s="29" t="s">
        <v>180</v>
      </c>
      <c r="F17" s="29">
        <v>8</v>
      </c>
      <c r="G17" s="24">
        <v>110</v>
      </c>
      <c r="H17" s="7">
        <v>5</v>
      </c>
      <c r="I17" s="24">
        <v>160</v>
      </c>
      <c r="J17" s="7">
        <v>5</v>
      </c>
      <c r="K17" s="27">
        <v>190</v>
      </c>
      <c r="L17" s="7" t="str">
        <f>IF(F17=$Q$12,Q17,IF(F17=$R$12,R17,IF(F17=$S$12,S17,"-")))</f>
        <v>-</v>
      </c>
      <c r="M17" s="33" t="str">
        <f t="shared" si="3"/>
        <v>Исрапилов Ш.К.</v>
      </c>
      <c r="N17">
        <f>SUMIF(титульная!$C$11:$C$25,F17,титульная!$D$11:$D$25)</f>
        <v>3</v>
      </c>
      <c r="O17">
        <f>G17*N17</f>
        <v>330</v>
      </c>
      <c r="P17">
        <f>I17*N17</f>
        <v>480</v>
      </c>
      <c r="Q17">
        <f t="shared" si="0"/>
        <v>0</v>
      </c>
      <c r="R17">
        <f t="shared" si="1"/>
        <v>0</v>
      </c>
      <c r="S17">
        <f t="shared" si="2"/>
        <v>0</v>
      </c>
      <c r="T17" t="e">
        <f>#REF!+(1-E17)</f>
        <v>#REF!</v>
      </c>
    </row>
    <row r="18" spans="1:20" hidden="1">
      <c r="A18" s="8" t="e">
        <f>RANK(T18,T$13:T$44)</f>
        <v>#REF!</v>
      </c>
      <c r="B18" s="28"/>
      <c r="C18" s="29"/>
      <c r="D18" s="30"/>
      <c r="E18" s="29"/>
      <c r="F18" s="29"/>
      <c r="G18" s="24"/>
      <c r="H18" s="7" t="e">
        <f t="shared" ref="H18:H44" si="4">RANK(G18,G$13:G$44)</f>
        <v>#N/A</v>
      </c>
      <c r="I18" s="24"/>
      <c r="J18" s="7" t="e">
        <f t="shared" ref="J18:J44" si="5">RANK(I18,I$13:I$44)</f>
        <v>#N/A</v>
      </c>
      <c r="K18" s="27">
        <f t="shared" ref="K18:K44" si="6">G18+I18/2</f>
        <v>0</v>
      </c>
      <c r="L18" s="7" t="str">
        <f>IF(F18=$Q$12,Q18,IF(F18=$R$12,R18,IF(F18=$S$12,S18,"-")))</f>
        <v>-</v>
      </c>
      <c r="M18" s="33" t="str">
        <f t="shared" si="3"/>
        <v xml:space="preserve"> </v>
      </c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 t="e">
        <f>RANK(T19,T$13:T$44)</f>
        <v>#REF!</v>
      </c>
      <c r="B19" s="28"/>
      <c r="C19" s="29"/>
      <c r="D19" s="30"/>
      <c r="E19" s="29"/>
      <c r="F19" s="29"/>
      <c r="G19" s="24"/>
      <c r="H19" s="7" t="e">
        <f t="shared" si="4"/>
        <v>#N/A</v>
      </c>
      <c r="I19" s="24"/>
      <c r="J19" s="7" t="e">
        <f t="shared" si="5"/>
        <v>#N/A</v>
      </c>
      <c r="K19" s="27">
        <f t="shared" si="6"/>
        <v>0</v>
      </c>
      <c r="L19" s="7" t="str">
        <f>IF(F19=$Q$12,Q19,IF(F19=$R$12,R19,IF(F19=$S$12,S19,"-")))</f>
        <v>-</v>
      </c>
      <c r="M19" s="33" t="str">
        <f t="shared" si="3"/>
        <v xml:space="preserve"> </v>
      </c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 t="e">
        <f>RANK(T20,T$13:T$44)</f>
        <v>#REF!</v>
      </c>
      <c r="B20" s="28"/>
      <c r="C20" s="29"/>
      <c r="D20" s="30"/>
      <c r="E20" s="29"/>
      <c r="F20" s="29"/>
      <c r="G20" s="24"/>
      <c r="H20" s="7" t="e">
        <f t="shared" si="4"/>
        <v>#N/A</v>
      </c>
      <c r="I20" s="24"/>
      <c r="J20" s="7" t="e">
        <f t="shared" si="5"/>
        <v>#N/A</v>
      </c>
      <c r="K20" s="27">
        <f t="shared" si="6"/>
        <v>0</v>
      </c>
      <c r="L20" s="7" t="str">
        <f>IF(F20=$Q$12,Q20,IF(F20=$R$12,R20,IF(F20=$S$12,S20,"-")))</f>
        <v>-</v>
      </c>
      <c r="M20" s="33" t="str">
        <f t="shared" si="3"/>
        <v xml:space="preserve"> </v>
      </c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 t="e">
        <f>RANK(T21,T$13:T$44)</f>
        <v>#REF!</v>
      </c>
      <c r="B21" s="28"/>
      <c r="C21" s="29"/>
      <c r="D21" s="30"/>
      <c r="E21" s="29"/>
      <c r="F21" s="29"/>
      <c r="G21" s="24"/>
      <c r="H21" s="7" t="e">
        <f t="shared" si="4"/>
        <v>#N/A</v>
      </c>
      <c r="I21" s="24"/>
      <c r="J21" s="7" t="e">
        <f t="shared" si="5"/>
        <v>#N/A</v>
      </c>
      <c r="K21" s="27">
        <f t="shared" si="6"/>
        <v>0</v>
      </c>
      <c r="L21" s="7" t="str">
        <f>IF(F21=$Q$12,Q21,IF(F21=$R$12,R21,IF(F21=$S$12,S21,"-")))</f>
        <v>-</v>
      </c>
      <c r="M21" s="33" t="str">
        <f t="shared" si="3"/>
        <v xml:space="preserve"> </v>
      </c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>RANK(T22,T$13:T$44)</f>
        <v>#REF!</v>
      </c>
      <c r="B22" s="28"/>
      <c r="C22" s="29"/>
      <c r="D22" s="30"/>
      <c r="E22" s="29"/>
      <c r="F22" s="29"/>
      <c r="G22" s="24"/>
      <c r="H22" s="7" t="e">
        <f t="shared" si="4"/>
        <v>#N/A</v>
      </c>
      <c r="I22" s="24"/>
      <c r="J22" s="7" t="e">
        <f t="shared" si="5"/>
        <v>#N/A</v>
      </c>
      <c r="K22" s="27">
        <f t="shared" si="6"/>
        <v>0</v>
      </c>
      <c r="L22" s="7" t="str">
        <f>IF(F22=$Q$12,Q22,IF(F22=$R$12,R22,IF(F22=$S$12,S22,"-")))</f>
        <v>-</v>
      </c>
      <c r="M22" s="33" t="str">
        <f t="shared" si="3"/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>RANK(T23,T$13:T$44)</f>
        <v>#REF!</v>
      </c>
      <c r="B23" s="28"/>
      <c r="C23" s="29"/>
      <c r="D23" s="30"/>
      <c r="E23" s="29"/>
      <c r="F23" s="29"/>
      <c r="G23" s="24"/>
      <c r="H23" s="7" t="e">
        <f t="shared" si="4"/>
        <v>#N/A</v>
      </c>
      <c r="I23" s="24"/>
      <c r="J23" s="7" t="e">
        <f t="shared" si="5"/>
        <v>#N/A</v>
      </c>
      <c r="K23" s="27">
        <f t="shared" si="6"/>
        <v>0</v>
      </c>
      <c r="L23" s="7" t="str">
        <f>IF(F23=$Q$12,Q23,IF(F23=$R$12,R23,IF(F23=$S$12,S23,"-")))</f>
        <v>-</v>
      </c>
      <c r="M23" s="33" t="str">
        <f t="shared" si="3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>RANK(T24,T$13:T$44)</f>
        <v>#REF!</v>
      </c>
      <c r="B24" s="28"/>
      <c r="C24" s="29"/>
      <c r="D24" s="30"/>
      <c r="E24" s="29"/>
      <c r="F24" s="29"/>
      <c r="G24" s="24"/>
      <c r="H24" s="7" t="e">
        <f t="shared" si="4"/>
        <v>#N/A</v>
      </c>
      <c r="I24" s="24"/>
      <c r="J24" s="7" t="e">
        <f t="shared" si="5"/>
        <v>#N/A</v>
      </c>
      <c r="K24" s="27">
        <f t="shared" si="6"/>
        <v>0</v>
      </c>
      <c r="L24" s="7" t="str">
        <f>IF(F24=$Q$12,Q24,IF(F24=$R$12,R24,IF(F24=$S$12,S24,"-")))</f>
        <v>-</v>
      </c>
      <c r="M24" s="33" t="str">
        <f t="shared" si="3"/>
        <v xml:space="preserve"> </v>
      </c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>RANK(T25,T$13:T$44)</f>
        <v>#REF!</v>
      </c>
      <c r="B25" s="28"/>
      <c r="C25" s="29"/>
      <c r="D25" s="30"/>
      <c r="E25" s="29"/>
      <c r="F25" s="29"/>
      <c r="G25" s="24"/>
      <c r="H25" s="7" t="e">
        <f t="shared" si="4"/>
        <v>#N/A</v>
      </c>
      <c r="I25" s="24"/>
      <c r="J25" s="7" t="e">
        <f t="shared" si="5"/>
        <v>#N/A</v>
      </c>
      <c r="K25" s="27">
        <f t="shared" si="6"/>
        <v>0</v>
      </c>
      <c r="L25" s="7" t="str">
        <f>IF(F25=$Q$12,Q25,IF(F25=$R$12,R25,IF(F25=$S$12,S25,"-")))</f>
        <v>-</v>
      </c>
      <c r="M25" s="33" t="str">
        <f t="shared" si="3"/>
        <v xml:space="preserve"> </v>
      </c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>RANK(T26,T$13:T$44)</f>
        <v>#REF!</v>
      </c>
      <c r="B26" s="28"/>
      <c r="C26" s="29"/>
      <c r="D26" s="30"/>
      <c r="E26" s="29"/>
      <c r="F26" s="29"/>
      <c r="G26" s="24"/>
      <c r="H26" s="7" t="e">
        <f t="shared" si="4"/>
        <v>#N/A</v>
      </c>
      <c r="I26" s="24"/>
      <c r="J26" s="7" t="e">
        <f t="shared" si="5"/>
        <v>#N/A</v>
      </c>
      <c r="K26" s="27">
        <f t="shared" si="6"/>
        <v>0</v>
      </c>
      <c r="L26" s="7" t="str">
        <f>IF(F26=$Q$12,Q26,IF(F26=$R$12,R26,IF(F26=$S$12,S26,"-")))</f>
        <v>-</v>
      </c>
      <c r="M26" s="33" t="str">
        <f t="shared" si="3"/>
        <v xml:space="preserve"> </v>
      </c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>RANK(T27,T$13:T$44)</f>
        <v>#REF!</v>
      </c>
      <c r="B27" s="28"/>
      <c r="C27" s="29"/>
      <c r="D27" s="30"/>
      <c r="E27" s="29"/>
      <c r="F27" s="29"/>
      <c r="G27" s="24"/>
      <c r="H27" s="7" t="e">
        <f t="shared" si="4"/>
        <v>#N/A</v>
      </c>
      <c r="I27" s="24"/>
      <c r="J27" s="7" t="e">
        <f t="shared" si="5"/>
        <v>#N/A</v>
      </c>
      <c r="K27" s="27">
        <f t="shared" si="6"/>
        <v>0</v>
      </c>
      <c r="L27" s="7" t="str">
        <f>IF(F27=$Q$12,Q27,IF(F27=$R$12,R27,IF(F27=$S$12,S27,"-")))</f>
        <v>-</v>
      </c>
      <c r="M27" s="2"/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si="0"/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>RANK(T28,T$13:T$44)</f>
        <v>#REF!</v>
      </c>
      <c r="B28" s="28"/>
      <c r="C28" s="29"/>
      <c r="D28" s="30"/>
      <c r="E28" s="29"/>
      <c r="F28" s="29"/>
      <c r="G28" s="24"/>
      <c r="H28" s="7" t="e">
        <f t="shared" si="4"/>
        <v>#N/A</v>
      </c>
      <c r="I28" s="24"/>
      <c r="J28" s="7" t="e">
        <f t="shared" si="5"/>
        <v>#N/A</v>
      </c>
      <c r="K28" s="27">
        <f t="shared" si="6"/>
        <v>0</v>
      </c>
      <c r="L28" s="7" t="str">
        <f>IF(F28=$Q$12,Q28,IF(F28=$R$12,R28,IF(F28=$S$12,S28,"-")))</f>
        <v>-</v>
      </c>
      <c r="M28" s="2"/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si="0"/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>RANK(T29,T$13:T$44)</f>
        <v>#REF!</v>
      </c>
      <c r="B29" s="28"/>
      <c r="C29" s="29"/>
      <c r="D29" s="30"/>
      <c r="E29" s="29"/>
      <c r="F29" s="29"/>
      <c r="G29" s="24"/>
      <c r="H29" s="7" t="e">
        <f t="shared" si="4"/>
        <v>#N/A</v>
      </c>
      <c r="I29" s="24"/>
      <c r="J29" s="7" t="e">
        <f t="shared" si="5"/>
        <v>#N/A</v>
      </c>
      <c r="K29" s="27">
        <f t="shared" si="6"/>
        <v>0</v>
      </c>
      <c r="L29" s="7" t="str">
        <f>IF(F29=$Q$12,Q29,IF(F29=$R$12,R29,IF(F29=$S$12,S29,"-")))</f>
        <v>-</v>
      </c>
      <c r="M29" s="2"/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si="0"/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>RANK(T30,T$13:T$44)</f>
        <v>#REF!</v>
      </c>
      <c r="B30" s="28"/>
      <c r="C30" s="29"/>
      <c r="D30" s="30"/>
      <c r="E30" s="29"/>
      <c r="F30" s="29"/>
      <c r="G30" s="24"/>
      <c r="H30" s="7" t="e">
        <f t="shared" si="4"/>
        <v>#N/A</v>
      </c>
      <c r="I30" s="24"/>
      <c r="J30" s="7" t="e">
        <f t="shared" si="5"/>
        <v>#N/A</v>
      </c>
      <c r="K30" s="27">
        <f t="shared" si="6"/>
        <v>0</v>
      </c>
      <c r="L30" s="7" t="str">
        <f>IF(F30=$Q$12,Q30,IF(F30=$R$12,R30,IF(F30=$S$12,S30,"-")))</f>
        <v>-</v>
      </c>
      <c r="M30" s="2"/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0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>RANK(T31,T$13:T$44)</f>
        <v>#REF!</v>
      </c>
      <c r="B31" s="28"/>
      <c r="C31" s="29"/>
      <c r="D31" s="30"/>
      <c r="E31" s="29"/>
      <c r="F31" s="29"/>
      <c r="G31" s="24"/>
      <c r="H31" s="7" t="e">
        <f t="shared" si="4"/>
        <v>#N/A</v>
      </c>
      <c r="I31" s="24"/>
      <c r="J31" s="7" t="e">
        <f t="shared" si="5"/>
        <v>#N/A</v>
      </c>
      <c r="K31" s="27">
        <f t="shared" si="6"/>
        <v>0</v>
      </c>
      <c r="L31" s="7" t="str">
        <f>IF(F31=$Q$12,Q31,IF(F31=$R$12,R31,IF(F31=$S$12,S31,"-")))</f>
        <v>-</v>
      </c>
      <c r="M31" s="2"/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0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>RANK(T32,T$13:T$44)</f>
        <v>#REF!</v>
      </c>
      <c r="B32" s="28"/>
      <c r="C32" s="29"/>
      <c r="D32" s="30"/>
      <c r="E32" s="29"/>
      <c r="F32" s="29"/>
      <c r="G32" s="24"/>
      <c r="H32" s="7" t="e">
        <f t="shared" si="4"/>
        <v>#N/A</v>
      </c>
      <c r="I32" s="24"/>
      <c r="J32" s="7" t="e">
        <f t="shared" si="5"/>
        <v>#N/A</v>
      </c>
      <c r="K32" s="27">
        <f t="shared" si="6"/>
        <v>0</v>
      </c>
      <c r="L32" s="7" t="str">
        <f>IF(F32=$Q$12,Q32,IF(F32=$R$12,R32,IF(F32=$S$12,S32,"-")))</f>
        <v>-</v>
      </c>
      <c r="M32" s="2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0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>RANK(T33,T$13:T$44)</f>
        <v>#REF!</v>
      </c>
      <c r="B33" s="28"/>
      <c r="C33" s="29"/>
      <c r="D33" s="30"/>
      <c r="E33" s="29"/>
      <c r="F33" s="29"/>
      <c r="G33" s="24"/>
      <c r="H33" s="7" t="e">
        <f t="shared" si="4"/>
        <v>#N/A</v>
      </c>
      <c r="I33" s="24"/>
      <c r="J33" s="7" t="e">
        <f t="shared" si="5"/>
        <v>#N/A</v>
      </c>
      <c r="K33" s="27">
        <f t="shared" si="6"/>
        <v>0</v>
      </c>
      <c r="L33" s="7" t="str">
        <f>IF(F33=$Q$12,Q33,IF(F33=$R$12,R33,IF(F33=$S$12,S33,"-")))</f>
        <v>-</v>
      </c>
      <c r="M33" s="2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0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>RANK(T34,T$13:T$44)</f>
        <v>#REF!</v>
      </c>
      <c r="B34" s="28"/>
      <c r="C34" s="29"/>
      <c r="D34" s="30"/>
      <c r="E34" s="29"/>
      <c r="F34" s="29"/>
      <c r="G34" s="24"/>
      <c r="H34" s="7" t="e">
        <f t="shared" si="4"/>
        <v>#N/A</v>
      </c>
      <c r="I34" s="24"/>
      <c r="J34" s="7" t="e">
        <f t="shared" si="5"/>
        <v>#N/A</v>
      </c>
      <c r="K34" s="27">
        <f t="shared" si="6"/>
        <v>0</v>
      </c>
      <c r="L34" s="7" t="str">
        <f>IF(F34=$Q$12,Q34,IF(F34=$R$12,R34,IF(F34=$S$12,S34,"-")))</f>
        <v>-</v>
      </c>
      <c r="M34" s="2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0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>RANK(T35,T$13:T$44)</f>
        <v>#REF!</v>
      </c>
      <c r="B35" s="28"/>
      <c r="C35" s="29"/>
      <c r="D35" s="30"/>
      <c r="E35" s="29"/>
      <c r="F35" s="29"/>
      <c r="G35" s="24"/>
      <c r="H35" s="7" t="e">
        <f t="shared" si="4"/>
        <v>#N/A</v>
      </c>
      <c r="I35" s="24"/>
      <c r="J35" s="7" t="e">
        <f t="shared" si="5"/>
        <v>#N/A</v>
      </c>
      <c r="K35" s="27">
        <f t="shared" si="6"/>
        <v>0</v>
      </c>
      <c r="L35" s="7" t="str">
        <f>IF(F35=$Q$12,Q35,IF(F35=$R$12,R35,IF(F35=$S$12,S35,"-")))</f>
        <v>-</v>
      </c>
      <c r="M35" s="2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0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>RANK(T36,T$13:T$44)</f>
        <v>#REF!</v>
      </c>
      <c r="B36" s="22"/>
      <c r="C36" s="21"/>
      <c r="D36" s="23"/>
      <c r="E36" s="21"/>
      <c r="F36" s="21"/>
      <c r="G36" s="24"/>
      <c r="H36" s="7" t="e">
        <f t="shared" si="4"/>
        <v>#N/A</v>
      </c>
      <c r="I36" s="24"/>
      <c r="J36" s="7" t="e">
        <f t="shared" si="5"/>
        <v>#N/A</v>
      </c>
      <c r="K36" s="27">
        <f t="shared" si="6"/>
        <v>0</v>
      </c>
      <c r="L36" s="7" t="str">
        <f>IF(F36=$Q$12,Q36,IF(F36=$R$12,R36,IF(F36=$S$12,S36,"-")))</f>
        <v>-</v>
      </c>
      <c r="M36" s="2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0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>RANK(T37,T$13:T$44)</f>
        <v>#REF!</v>
      </c>
      <c r="B37" s="22"/>
      <c r="C37" s="21"/>
      <c r="D37" s="23"/>
      <c r="E37" s="21"/>
      <c r="F37" s="21"/>
      <c r="G37" s="24"/>
      <c r="H37" s="7" t="e">
        <f t="shared" si="4"/>
        <v>#N/A</v>
      </c>
      <c r="I37" s="24"/>
      <c r="J37" s="7" t="e">
        <f t="shared" si="5"/>
        <v>#N/A</v>
      </c>
      <c r="K37" s="27">
        <f t="shared" si="6"/>
        <v>0</v>
      </c>
      <c r="L37" s="7" t="str">
        <f>IF(F37=$Q$12,Q37,IF(F37=$R$12,R37,IF(F37=$S$12,S37,"-")))</f>
        <v>-</v>
      </c>
      <c r="M37" s="2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0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>RANK(T38,T$13:T$44)</f>
        <v>#REF!</v>
      </c>
      <c r="B38" s="22"/>
      <c r="C38" s="21"/>
      <c r="D38" s="23"/>
      <c r="E38" s="21"/>
      <c r="F38" s="21"/>
      <c r="G38" s="24"/>
      <c r="H38" s="7" t="e">
        <f t="shared" si="4"/>
        <v>#N/A</v>
      </c>
      <c r="I38" s="24"/>
      <c r="J38" s="7" t="e">
        <f t="shared" si="5"/>
        <v>#N/A</v>
      </c>
      <c r="K38" s="27">
        <f t="shared" si="6"/>
        <v>0</v>
      </c>
      <c r="L38" s="7" t="str">
        <f>IF(F38=$Q$12,Q38,IF(F38=$R$12,R38,IF(F38=$S$12,S38,"-")))</f>
        <v>-</v>
      </c>
      <c r="M38" s="2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0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>RANK(T39,T$13:T$44)</f>
        <v>#REF!</v>
      </c>
      <c r="B39" s="22"/>
      <c r="C39" s="21"/>
      <c r="D39" s="23"/>
      <c r="E39" s="21"/>
      <c r="F39" s="21"/>
      <c r="G39" s="24"/>
      <c r="H39" s="7" t="e">
        <f t="shared" si="4"/>
        <v>#N/A</v>
      </c>
      <c r="I39" s="24"/>
      <c r="J39" s="7" t="e">
        <f t="shared" si="5"/>
        <v>#N/A</v>
      </c>
      <c r="K39" s="27">
        <f t="shared" si="6"/>
        <v>0</v>
      </c>
      <c r="L39" s="7" t="str">
        <f>IF(F39=$Q$12,Q39,IF(F39=$R$12,R39,IF(F39=$S$12,S39,"-")))</f>
        <v>-</v>
      </c>
      <c r="M39" s="2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0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>RANK(T40,T$13:T$44)</f>
        <v>#REF!</v>
      </c>
      <c r="B40" s="22"/>
      <c r="C40" s="21"/>
      <c r="D40" s="23"/>
      <c r="E40" s="21"/>
      <c r="F40" s="21"/>
      <c r="G40" s="24"/>
      <c r="H40" s="7" t="e">
        <f t="shared" si="4"/>
        <v>#N/A</v>
      </c>
      <c r="I40" s="24"/>
      <c r="J40" s="7" t="e">
        <f t="shared" si="5"/>
        <v>#N/A</v>
      </c>
      <c r="K40" s="27">
        <f t="shared" si="6"/>
        <v>0</v>
      </c>
      <c r="L40" s="7" t="str">
        <f>IF(F40=$Q$12,Q40,IF(F40=$R$12,R40,IF(F40=$S$12,S40,"-")))</f>
        <v>-</v>
      </c>
      <c r="M40" s="2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0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>RANK(T41,T$13:T$44)</f>
        <v>#REF!</v>
      </c>
      <c r="B41" s="22"/>
      <c r="C41" s="21"/>
      <c r="D41" s="23"/>
      <c r="E41" s="21"/>
      <c r="F41" s="21"/>
      <c r="G41" s="24"/>
      <c r="H41" s="7" t="e">
        <f t="shared" si="4"/>
        <v>#N/A</v>
      </c>
      <c r="I41" s="24"/>
      <c r="J41" s="7" t="e">
        <f t="shared" si="5"/>
        <v>#N/A</v>
      </c>
      <c r="K41" s="27">
        <f t="shared" si="6"/>
        <v>0</v>
      </c>
      <c r="L41" s="7" t="str">
        <f>IF(F41=$Q$12,Q41,IF(F41=$R$12,R41,IF(F41=$S$12,S41,"-")))</f>
        <v>-</v>
      </c>
      <c r="M41" s="2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0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>RANK(T42,T$13:T$44)</f>
        <v>#REF!</v>
      </c>
      <c r="B42" s="22"/>
      <c r="C42" s="21"/>
      <c r="D42" s="23"/>
      <c r="E42" s="21"/>
      <c r="F42" s="21"/>
      <c r="G42" s="24"/>
      <c r="H42" s="7" t="e">
        <f t="shared" si="4"/>
        <v>#N/A</v>
      </c>
      <c r="I42" s="24"/>
      <c r="J42" s="7" t="e">
        <f t="shared" si="5"/>
        <v>#N/A</v>
      </c>
      <c r="K42" s="27">
        <f t="shared" si="6"/>
        <v>0</v>
      </c>
      <c r="L42" s="7" t="str">
        <f>IF(F42=$Q$12,Q42,IF(F42=$R$12,R42,IF(F42=$S$12,S42,"-")))</f>
        <v>-</v>
      </c>
      <c r="M42" s="2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0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3" spans="1:20" hidden="1">
      <c r="A43" s="8" t="e">
        <f>RANK(T43,T$13:T$44)</f>
        <v>#REF!</v>
      </c>
      <c r="B43" s="22"/>
      <c r="C43" s="21"/>
      <c r="D43" s="23"/>
      <c r="E43" s="21"/>
      <c r="F43" s="21"/>
      <c r="G43" s="24"/>
      <c r="H43" s="7" t="e">
        <f t="shared" si="4"/>
        <v>#N/A</v>
      </c>
      <c r="I43" s="24"/>
      <c r="J43" s="7" t="e">
        <f t="shared" si="5"/>
        <v>#N/A</v>
      </c>
      <c r="K43" s="27">
        <f t="shared" si="6"/>
        <v>0</v>
      </c>
      <c r="L43" s="7" t="str">
        <f>IF(F43=$Q$12,Q43,IF(F43=$R$12,R43,IF(F43=$S$12,S43,"-")))</f>
        <v>-</v>
      </c>
      <c r="M43" s="2"/>
      <c r="N43">
        <f>SUMIF(титульная!$C$11:$C$25,F43,титульная!$D$11:$D$25)</f>
        <v>0</v>
      </c>
      <c r="O43">
        <f>G43*N43</f>
        <v>0</v>
      </c>
      <c r="P43">
        <f>I43*N43</f>
        <v>0</v>
      </c>
      <c r="Q43" t="str">
        <f t="shared" si="0"/>
        <v>-</v>
      </c>
      <c r="R43" t="str">
        <f t="shared" si="1"/>
        <v>-</v>
      </c>
      <c r="S43" t="str">
        <f t="shared" si="2"/>
        <v>-</v>
      </c>
      <c r="T43" t="e">
        <f>#REF!+(1-E43)</f>
        <v>#REF!</v>
      </c>
    </row>
    <row r="44" spans="1:20" hidden="1">
      <c r="A44" s="8" t="e">
        <f>RANK(T44,T$13:T$44)</f>
        <v>#REF!</v>
      </c>
      <c r="B44" s="22"/>
      <c r="C44" s="2"/>
      <c r="D44" s="23"/>
      <c r="E44" s="2"/>
      <c r="F44" s="2"/>
      <c r="G44" s="25"/>
      <c r="H44" s="7" t="e">
        <f t="shared" si="4"/>
        <v>#N/A</v>
      </c>
      <c r="I44" s="25"/>
      <c r="J44" s="7" t="e">
        <f t="shared" si="5"/>
        <v>#N/A</v>
      </c>
      <c r="K44" s="27">
        <f t="shared" si="6"/>
        <v>0</v>
      </c>
      <c r="L44" s="7" t="str">
        <f>IF(F44=$Q$12,Q44,IF(F44=$R$12,R44,IF(F44=$S$12,S44,"-")))</f>
        <v>-</v>
      </c>
      <c r="M44" s="2"/>
      <c r="N44">
        <f>SUMIF(титульная!$C$11:$C$25,F44,титульная!$D$11:$D$25)</f>
        <v>0</v>
      </c>
      <c r="O44">
        <f>G44*N44</f>
        <v>0</v>
      </c>
      <c r="P44">
        <f>I44*N44</f>
        <v>0</v>
      </c>
      <c r="Q44" t="str">
        <f t="shared" si="0"/>
        <v>-</v>
      </c>
      <c r="R44" t="str">
        <f t="shared" si="1"/>
        <v>-</v>
      </c>
      <c r="S44" t="str">
        <f t="shared" si="2"/>
        <v>-</v>
      </c>
      <c r="T44" t="e">
        <f>#REF!+(1-E44)</f>
        <v>#REF!</v>
      </c>
    </row>
    <row r="46" spans="1:20">
      <c r="A46" t="s">
        <v>54</v>
      </c>
      <c r="C46" t="str">
        <f>титульная!$D$7</f>
        <v>Исрапилов Ш.К. (1кат.)</v>
      </c>
      <c r="F46" t="s">
        <v>195</v>
      </c>
      <c r="M46" t="str">
        <f>титульная!$D$8</f>
        <v>Олейников Д.А</v>
      </c>
    </row>
    <row r="48" spans="1:20">
      <c r="H48" t="s">
        <v>196</v>
      </c>
      <c r="M48" t="s">
        <v>158</v>
      </c>
    </row>
  </sheetData>
  <autoFilter ref="A12:M44">
    <filterColumn colId="2">
      <customFilters>
        <customFilter operator="notEqual" val=" "/>
      </customFilters>
    </filterColumn>
    <sortState ref="A13:P14">
      <sortCondition ref="A12:A43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1"/>
  <dimension ref="A1:T48"/>
  <sheetViews>
    <sheetView workbookViewId="0">
      <selection activeCell="V6" sqref="V6"/>
    </sheetView>
  </sheetViews>
  <sheetFormatPr defaultRowHeight="15"/>
  <cols>
    <col min="1" max="1" width="6.42578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16.28515625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">
        <v>140</v>
      </c>
    </row>
    <row r="5" spans="1:20">
      <c r="A5" s="11"/>
      <c r="B5" s="11" t="str">
        <f>титульная!$D$5</f>
        <v>30 декабря 2017 г.</v>
      </c>
      <c r="H5" s="7"/>
      <c r="I5" s="7"/>
      <c r="J5" s="7"/>
      <c r="K5" s="7"/>
    </row>
    <row r="6" spans="1:20">
      <c r="A6" s="11"/>
      <c r="B6" s="11" t="s">
        <v>141</v>
      </c>
      <c r="H6" s="7"/>
      <c r="I6" s="8"/>
      <c r="J6" s="8"/>
      <c r="K6" s="8"/>
    </row>
    <row r="7" spans="1:20">
      <c r="H7" s="7"/>
      <c r="I7" s="7"/>
      <c r="J7" s="7"/>
      <c r="K7" s="7"/>
    </row>
    <row r="8" spans="1:20">
      <c r="H8" s="7"/>
      <c r="I8" s="8"/>
      <c r="J8" s="8"/>
      <c r="K8" s="8"/>
    </row>
    <row r="9" spans="1:20" ht="21">
      <c r="B9" s="57" t="s">
        <v>60</v>
      </c>
      <c r="C9" s="58"/>
      <c r="D9" s="57" t="s">
        <v>17</v>
      </c>
      <c r="E9" s="59"/>
      <c r="H9" s="7"/>
      <c r="I9" s="7"/>
      <c r="J9" s="7"/>
      <c r="K9" s="7"/>
    </row>
    <row r="10" spans="1:20">
      <c r="H10" s="7"/>
      <c r="I10" s="8"/>
      <c r="J10" s="8"/>
      <c r="K10" s="8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99</v>
      </c>
      <c r="C13" s="29">
        <v>2003</v>
      </c>
      <c r="D13" s="30" t="s">
        <v>88</v>
      </c>
      <c r="E13" s="29">
        <v>69</v>
      </c>
      <c r="F13" s="29">
        <v>16</v>
      </c>
      <c r="G13" s="24">
        <v>129</v>
      </c>
      <c r="H13" s="29">
        <f>RANK(G13,G$13:G$44)</f>
        <v>1</v>
      </c>
      <c r="I13" s="24">
        <v>205</v>
      </c>
      <c r="J13" s="29">
        <f>RANK(I13,I$13:I$44)</f>
        <v>1</v>
      </c>
      <c r="K13" s="27">
        <f>G13+I13/2</f>
        <v>231.5</v>
      </c>
      <c r="L13" s="29">
        <f>IF(F13=$Q$12,Q13,IF(F13=$R$12,R13,IF(F13=$S$12,S13,"-")))</f>
        <v>0</v>
      </c>
      <c r="M13" s="33" t="str">
        <f>IF(D13="Волжский","Исрапилов Ш.К."," ")</f>
        <v>Исрапилов Ш.К.</v>
      </c>
      <c r="N13">
        <f>SUMIF(титульная!$C$11:$C$25,F13,титульная!$D$11:$D$25)</f>
        <v>7</v>
      </c>
      <c r="O13">
        <f>G13*N13</f>
        <v>903</v>
      </c>
      <c r="P13">
        <f>I13*N13</f>
        <v>1435</v>
      </c>
      <c r="Q13">
        <f t="shared" ref="Q13:Q28" si="0">IF($K13&lt;=$K$10,"-",IF($K13&lt;=$J$10,$K$9,IF($K13&lt;=$I$10,$J$9,$I$9)))</f>
        <v>0</v>
      </c>
      <c r="R13">
        <f>IF($K13&lt;=$K$8,"-",IF($K13&lt;=$J$8,$K$7,IF($K13&lt;=$I$8,$J$7,$I$7)))</f>
        <v>0</v>
      </c>
      <c r="S13">
        <f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123</v>
      </c>
      <c r="C14" s="29">
        <v>2004</v>
      </c>
      <c r="D14" s="30" t="s">
        <v>88</v>
      </c>
      <c r="E14" s="29">
        <v>72</v>
      </c>
      <c r="F14" s="29">
        <v>16</v>
      </c>
      <c r="G14" s="24">
        <v>51</v>
      </c>
      <c r="H14" s="29">
        <v>2</v>
      </c>
      <c r="I14" s="24">
        <v>140</v>
      </c>
      <c r="J14" s="29">
        <v>2</v>
      </c>
      <c r="K14" s="27">
        <v>121</v>
      </c>
      <c r="L14" s="29">
        <v>847</v>
      </c>
      <c r="M14" s="33" t="str">
        <f>IF(D14="Волжский","Исрапилов Ш.К."," ")</f>
        <v>Исрапилов Ш.К.</v>
      </c>
    </row>
    <row r="15" spans="1:20">
      <c r="A15" s="8">
        <v>3</v>
      </c>
      <c r="B15" s="28" t="s">
        <v>164</v>
      </c>
      <c r="C15" s="29">
        <v>2004</v>
      </c>
      <c r="D15" s="30" t="s">
        <v>88</v>
      </c>
      <c r="E15" s="29">
        <v>71</v>
      </c>
      <c r="F15" s="29">
        <v>12</v>
      </c>
      <c r="G15" s="24">
        <v>40</v>
      </c>
      <c r="H15" s="29">
        <v>3</v>
      </c>
      <c r="I15" s="24">
        <v>100</v>
      </c>
      <c r="J15" s="29">
        <v>3</v>
      </c>
      <c r="K15" s="27">
        <f>G15+I15/2</f>
        <v>90</v>
      </c>
      <c r="L15" s="29" t="str">
        <f>IF(F15=$Q$12,Q15,IF(F15=$R$12,R15,IF(F15=$S$12,S15,"-")))</f>
        <v>-</v>
      </c>
      <c r="M15" s="33" t="str">
        <f>IF(D15="Волжский","Исрапилов Ш.К."," ")</f>
        <v>Исрапилов Ш.К.</v>
      </c>
      <c r="N15">
        <f>SUMIF(титульная!$C$11:$C$25,F15,титульная!$D$11:$D$25)</f>
        <v>5</v>
      </c>
      <c r="O15">
        <f>G15*N15</f>
        <v>200</v>
      </c>
      <c r="P15">
        <f>I15*N15</f>
        <v>500</v>
      </c>
      <c r="Q15">
        <f t="shared" si="0"/>
        <v>0</v>
      </c>
      <c r="R15">
        <f t="shared" ref="R15:R44" si="1">IF($K15&lt;=$K$8,"-",IF($K15&lt;=$J$8,$K$7,IF($K15&lt;=$I$8,$J$7,$I$7)))</f>
        <v>0</v>
      </c>
      <c r="S15">
        <f t="shared" ref="S15:S44" si="2">IF($K15&lt;=$K$6,"-",IF($K15&lt;=$J$6,$K$5,IF($K15&lt;=$I$6,$J$5,$I$5)))</f>
        <v>0</v>
      </c>
      <c r="T15" t="e">
        <f>#REF!+(1-E15)</f>
        <v>#REF!</v>
      </c>
    </row>
    <row r="16" spans="1:20">
      <c r="A16" s="8">
        <v>4</v>
      </c>
      <c r="B16" s="28" t="s">
        <v>165</v>
      </c>
      <c r="C16" s="29">
        <v>2003</v>
      </c>
      <c r="D16" s="30" t="s">
        <v>88</v>
      </c>
      <c r="E16" s="29">
        <v>69</v>
      </c>
      <c r="F16" s="29">
        <v>12</v>
      </c>
      <c r="G16" s="24">
        <v>30</v>
      </c>
      <c r="H16" s="7">
        <f t="shared" ref="H16:H44" si="3">RANK(G16,G$13:G$44)</f>
        <v>4</v>
      </c>
      <c r="I16" s="24">
        <v>90</v>
      </c>
      <c r="J16" s="7">
        <f t="shared" ref="J16:J44" si="4">RANK(I16,I$13:I$44)</f>
        <v>4</v>
      </c>
      <c r="K16" s="27">
        <f t="shared" ref="K16:K44" si="5">G16+I16/2</f>
        <v>75</v>
      </c>
      <c r="L16" s="7" t="str">
        <f>IF(F16=$Q$12,Q16,IF(F16=$R$12,R16,IF(F16=$S$12,S16,"-")))</f>
        <v>-</v>
      </c>
      <c r="M16" s="33" t="str">
        <f t="shared" ref="M16:M26" si="6">IF(D16="Волжский","Исрапилов Ш.К."," ")</f>
        <v>Исрапилов Ш.К.</v>
      </c>
      <c r="N16">
        <f>SUMIF(титульная!$C$11:$C$25,F16,титульная!$D$11:$D$25)</f>
        <v>5</v>
      </c>
      <c r="O16">
        <f>G16*N16</f>
        <v>150</v>
      </c>
      <c r="P16">
        <f>I16*N16</f>
        <v>450</v>
      </c>
      <c r="Q16">
        <f t="shared" si="0"/>
        <v>0</v>
      </c>
      <c r="R16">
        <f t="shared" si="1"/>
        <v>0</v>
      </c>
      <c r="S16">
        <f t="shared" si="2"/>
        <v>0</v>
      </c>
      <c r="T16" t="e">
        <f>#REF!+(1-E16)</f>
        <v>#REF!</v>
      </c>
    </row>
    <row r="17" spans="1:20" hidden="1">
      <c r="A17" s="8" t="e">
        <f t="shared" ref="A16:A44" si="7">RANK(T17,T$13:T$44)</f>
        <v>#REF!</v>
      </c>
      <c r="B17" s="28"/>
      <c r="C17" s="29"/>
      <c r="D17" s="30"/>
      <c r="E17" s="29"/>
      <c r="F17" s="29"/>
      <c r="G17" s="24"/>
      <c r="H17" s="7" t="e">
        <f t="shared" si="3"/>
        <v>#N/A</v>
      </c>
      <c r="I17" s="24"/>
      <c r="J17" s="7" t="e">
        <f t="shared" si="4"/>
        <v>#N/A</v>
      </c>
      <c r="K17" s="27">
        <f t="shared" si="5"/>
        <v>0</v>
      </c>
      <c r="L17" s="7" t="str">
        <f>IF(F17=$Q$12,Q17,IF(F17=$R$12,R17,IF(F17=$S$12,S17,"-")))</f>
        <v>-</v>
      </c>
      <c r="M17" s="33" t="str">
        <f t="shared" si="6"/>
        <v xml:space="preserve"> </v>
      </c>
      <c r="N17">
        <f>SUMIF(титульная!$C$11:$C$25,F17,титульная!$D$11:$D$25)</f>
        <v>0</v>
      </c>
      <c r="O17">
        <f>G17*N17</f>
        <v>0</v>
      </c>
      <c r="P17">
        <f>I17*N17</f>
        <v>0</v>
      </c>
      <c r="Q17" t="str">
        <f t="shared" si="0"/>
        <v>-</v>
      </c>
      <c r="R17" t="str">
        <f t="shared" si="1"/>
        <v>-</v>
      </c>
      <c r="S17" t="str">
        <f t="shared" si="2"/>
        <v>-</v>
      </c>
      <c r="T17" t="e">
        <f>#REF!+(1-E17)</f>
        <v>#REF!</v>
      </c>
    </row>
    <row r="18" spans="1:20" hidden="1">
      <c r="A18" s="8" t="e">
        <f t="shared" si="7"/>
        <v>#REF!</v>
      </c>
      <c r="B18" s="28"/>
      <c r="C18" s="29"/>
      <c r="D18" s="30"/>
      <c r="E18" s="29"/>
      <c r="F18" s="29"/>
      <c r="G18" s="24"/>
      <c r="H18" s="7" t="e">
        <f t="shared" si="3"/>
        <v>#N/A</v>
      </c>
      <c r="I18" s="24"/>
      <c r="J18" s="7" t="e">
        <f t="shared" si="4"/>
        <v>#N/A</v>
      </c>
      <c r="K18" s="27">
        <f t="shared" si="5"/>
        <v>0</v>
      </c>
      <c r="L18" s="7" t="str">
        <f>IF(F18=$Q$12,Q18,IF(F18=$R$12,R18,IF(F18=$S$12,S18,"-")))</f>
        <v>-</v>
      </c>
      <c r="M18" s="33" t="str">
        <f t="shared" si="6"/>
        <v xml:space="preserve"> </v>
      </c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 t="e">
        <f t="shared" si="7"/>
        <v>#REF!</v>
      </c>
      <c r="B19" s="28"/>
      <c r="C19" s="29"/>
      <c r="D19" s="30"/>
      <c r="E19" s="29"/>
      <c r="F19" s="29"/>
      <c r="G19" s="24"/>
      <c r="H19" s="7" t="e">
        <f t="shared" si="3"/>
        <v>#N/A</v>
      </c>
      <c r="I19" s="24"/>
      <c r="J19" s="7" t="e">
        <f t="shared" si="4"/>
        <v>#N/A</v>
      </c>
      <c r="K19" s="27">
        <f t="shared" si="5"/>
        <v>0</v>
      </c>
      <c r="L19" s="7" t="str">
        <f>IF(F19=$Q$12,Q19,IF(F19=$R$12,R19,IF(F19=$S$12,S19,"-")))</f>
        <v>-</v>
      </c>
      <c r="M19" s="33" t="str">
        <f t="shared" si="6"/>
        <v xml:space="preserve"> </v>
      </c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 t="e">
        <f t="shared" si="7"/>
        <v>#REF!</v>
      </c>
      <c r="B20" s="28"/>
      <c r="C20" s="29"/>
      <c r="D20" s="30"/>
      <c r="E20" s="29"/>
      <c r="F20" s="29"/>
      <c r="G20" s="24"/>
      <c r="H20" s="7" t="e">
        <f t="shared" si="3"/>
        <v>#N/A</v>
      </c>
      <c r="I20" s="24"/>
      <c r="J20" s="7" t="e">
        <f t="shared" si="4"/>
        <v>#N/A</v>
      </c>
      <c r="K20" s="27">
        <f t="shared" si="5"/>
        <v>0</v>
      </c>
      <c r="L20" s="7" t="str">
        <f>IF(F20=$Q$12,Q20,IF(F20=$R$12,R20,IF(F20=$S$12,S20,"-")))</f>
        <v>-</v>
      </c>
      <c r="M20" s="33" t="str">
        <f t="shared" si="6"/>
        <v xml:space="preserve"> </v>
      </c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 t="e">
        <f t="shared" si="7"/>
        <v>#REF!</v>
      </c>
      <c r="B21" s="28"/>
      <c r="C21" s="29"/>
      <c r="D21" s="30"/>
      <c r="E21" s="29"/>
      <c r="F21" s="29"/>
      <c r="G21" s="24"/>
      <c r="H21" s="7" t="e">
        <f t="shared" si="3"/>
        <v>#N/A</v>
      </c>
      <c r="I21" s="24"/>
      <c r="J21" s="7" t="e">
        <f t="shared" si="4"/>
        <v>#N/A</v>
      </c>
      <c r="K21" s="27">
        <f t="shared" si="5"/>
        <v>0</v>
      </c>
      <c r="L21" s="7" t="str">
        <f>IF(F21=$Q$12,Q21,IF(F21=$R$12,R21,IF(F21=$S$12,S21,"-")))</f>
        <v>-</v>
      </c>
      <c r="M21" s="33" t="str">
        <f t="shared" si="6"/>
        <v xml:space="preserve"> </v>
      </c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 t="shared" si="7"/>
        <v>#REF!</v>
      </c>
      <c r="B22" s="28"/>
      <c r="C22" s="29"/>
      <c r="D22" s="30"/>
      <c r="E22" s="29"/>
      <c r="F22" s="29"/>
      <c r="G22" s="24"/>
      <c r="H22" s="7" t="e">
        <f t="shared" si="3"/>
        <v>#N/A</v>
      </c>
      <c r="I22" s="24"/>
      <c r="J22" s="7" t="e">
        <f t="shared" si="4"/>
        <v>#N/A</v>
      </c>
      <c r="K22" s="27">
        <f t="shared" si="5"/>
        <v>0</v>
      </c>
      <c r="L22" s="7" t="str">
        <f>IF(F22=$Q$12,Q22,IF(F22=$R$12,R22,IF(F22=$S$12,S22,"-")))</f>
        <v>-</v>
      </c>
      <c r="M22" s="33" t="str">
        <f t="shared" si="6"/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 t="shared" si="7"/>
        <v>#REF!</v>
      </c>
      <c r="B23" s="28"/>
      <c r="C23" s="29"/>
      <c r="D23" s="30"/>
      <c r="E23" s="29"/>
      <c r="F23" s="29"/>
      <c r="G23" s="24"/>
      <c r="H23" s="7" t="e">
        <f t="shared" si="3"/>
        <v>#N/A</v>
      </c>
      <c r="I23" s="24"/>
      <c r="J23" s="7" t="e">
        <f t="shared" si="4"/>
        <v>#N/A</v>
      </c>
      <c r="K23" s="27">
        <f t="shared" si="5"/>
        <v>0</v>
      </c>
      <c r="L23" s="7" t="str">
        <f>IF(F23=$Q$12,Q23,IF(F23=$R$12,R23,IF(F23=$S$12,S23,"-")))</f>
        <v>-</v>
      </c>
      <c r="M23" s="33" t="str">
        <f t="shared" si="6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 t="shared" si="7"/>
        <v>#REF!</v>
      </c>
      <c r="B24" s="28"/>
      <c r="C24" s="29"/>
      <c r="D24" s="30"/>
      <c r="E24" s="29"/>
      <c r="F24" s="29"/>
      <c r="G24" s="24"/>
      <c r="H24" s="7" t="e">
        <f t="shared" si="3"/>
        <v>#N/A</v>
      </c>
      <c r="I24" s="24"/>
      <c r="J24" s="7" t="e">
        <f t="shared" si="4"/>
        <v>#N/A</v>
      </c>
      <c r="K24" s="27">
        <f t="shared" si="5"/>
        <v>0</v>
      </c>
      <c r="L24" s="7" t="str">
        <f>IF(F24=$Q$12,Q24,IF(F24=$R$12,R24,IF(F24=$S$12,S24,"-")))</f>
        <v>-</v>
      </c>
      <c r="M24" s="33" t="str">
        <f t="shared" si="6"/>
        <v xml:space="preserve"> </v>
      </c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 t="shared" si="7"/>
        <v>#REF!</v>
      </c>
      <c r="B25" s="28"/>
      <c r="C25" s="29"/>
      <c r="D25" s="30"/>
      <c r="E25" s="29"/>
      <c r="F25" s="29"/>
      <c r="G25" s="24"/>
      <c r="H25" s="7" t="e">
        <f t="shared" si="3"/>
        <v>#N/A</v>
      </c>
      <c r="I25" s="24"/>
      <c r="J25" s="7" t="e">
        <f t="shared" si="4"/>
        <v>#N/A</v>
      </c>
      <c r="K25" s="27">
        <f t="shared" si="5"/>
        <v>0</v>
      </c>
      <c r="L25" s="7" t="str">
        <f>IF(F25=$Q$12,Q25,IF(F25=$R$12,R25,IF(F25=$S$12,S25,"-")))</f>
        <v>-</v>
      </c>
      <c r="M25" s="33" t="str">
        <f t="shared" si="6"/>
        <v xml:space="preserve"> </v>
      </c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 t="shared" si="7"/>
        <v>#REF!</v>
      </c>
      <c r="B26" s="28"/>
      <c r="C26" s="29"/>
      <c r="D26" s="30"/>
      <c r="E26" s="29"/>
      <c r="F26" s="29"/>
      <c r="G26" s="24"/>
      <c r="H26" s="7" t="e">
        <f t="shared" si="3"/>
        <v>#N/A</v>
      </c>
      <c r="I26" s="24"/>
      <c r="J26" s="7" t="e">
        <f t="shared" si="4"/>
        <v>#N/A</v>
      </c>
      <c r="K26" s="27">
        <f t="shared" si="5"/>
        <v>0</v>
      </c>
      <c r="L26" s="7" t="str">
        <f>IF(F26=$Q$12,Q26,IF(F26=$R$12,R26,IF(F26=$S$12,S26,"-")))</f>
        <v>-</v>
      </c>
      <c r="M26" s="33" t="str">
        <f t="shared" si="6"/>
        <v xml:space="preserve"> </v>
      </c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 t="shared" si="7"/>
        <v>#REF!</v>
      </c>
      <c r="B27" s="28"/>
      <c r="C27" s="29"/>
      <c r="D27" s="30"/>
      <c r="E27" s="29"/>
      <c r="F27" s="29"/>
      <c r="G27" s="24"/>
      <c r="H27" s="7" t="e">
        <f t="shared" si="3"/>
        <v>#N/A</v>
      </c>
      <c r="I27" s="24"/>
      <c r="J27" s="7" t="e">
        <f t="shared" si="4"/>
        <v>#N/A</v>
      </c>
      <c r="K27" s="27">
        <f t="shared" si="5"/>
        <v>0</v>
      </c>
      <c r="L27" s="7" t="str">
        <f>IF(F27=$Q$12,Q27,IF(F27=$R$12,R27,IF(F27=$S$12,S27,"-")))</f>
        <v>-</v>
      </c>
      <c r="M27" s="2"/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si="0"/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 t="shared" si="7"/>
        <v>#REF!</v>
      </c>
      <c r="B28" s="28"/>
      <c r="C28" s="29"/>
      <c r="D28" s="30"/>
      <c r="E28" s="29"/>
      <c r="F28" s="29"/>
      <c r="G28" s="24"/>
      <c r="H28" s="7" t="e">
        <f t="shared" si="3"/>
        <v>#N/A</v>
      </c>
      <c r="I28" s="24"/>
      <c r="J28" s="7" t="e">
        <f t="shared" si="4"/>
        <v>#N/A</v>
      </c>
      <c r="K28" s="27">
        <f t="shared" si="5"/>
        <v>0</v>
      </c>
      <c r="L28" s="7" t="str">
        <f>IF(F28=$Q$12,Q28,IF(F28=$R$12,R28,IF(F28=$S$12,S28,"-")))</f>
        <v>-</v>
      </c>
      <c r="M28" s="2"/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si="0"/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 t="shared" si="7"/>
        <v>#REF!</v>
      </c>
      <c r="B29" s="28"/>
      <c r="C29" s="29"/>
      <c r="D29" s="30"/>
      <c r="E29" s="29"/>
      <c r="F29" s="29"/>
      <c r="G29" s="24"/>
      <c r="H29" s="7" t="e">
        <f t="shared" si="3"/>
        <v>#N/A</v>
      </c>
      <c r="I29" s="24"/>
      <c r="J29" s="7" t="e">
        <f t="shared" si="4"/>
        <v>#N/A</v>
      </c>
      <c r="K29" s="27">
        <f t="shared" si="5"/>
        <v>0</v>
      </c>
      <c r="L29" s="7" t="str">
        <f>IF(F29=$Q$12,Q29,IF(F29=$R$12,R29,IF(F29=$S$12,S29,"-")))</f>
        <v>-</v>
      </c>
      <c r="M29" s="2"/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ref="Q29:Q44" si="8">IF($K29&lt;=$K$10,"-",IF($K29&lt;=$J$10,$K$9,IF($K29&lt;=$I$10,$J$9,$I$9)))</f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 t="shared" si="7"/>
        <v>#REF!</v>
      </c>
      <c r="B30" s="28"/>
      <c r="C30" s="29"/>
      <c r="D30" s="30"/>
      <c r="E30" s="29"/>
      <c r="F30" s="29"/>
      <c r="G30" s="24"/>
      <c r="H30" s="7" t="e">
        <f t="shared" si="3"/>
        <v>#N/A</v>
      </c>
      <c r="I30" s="24"/>
      <c r="J30" s="7" t="e">
        <f t="shared" si="4"/>
        <v>#N/A</v>
      </c>
      <c r="K30" s="27">
        <f t="shared" si="5"/>
        <v>0</v>
      </c>
      <c r="L30" s="7" t="str">
        <f>IF(F30=$Q$12,Q30,IF(F30=$R$12,R30,IF(F30=$S$12,S30,"-")))</f>
        <v>-</v>
      </c>
      <c r="M30" s="2"/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8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 t="shared" si="7"/>
        <v>#REF!</v>
      </c>
      <c r="B31" s="28"/>
      <c r="C31" s="29"/>
      <c r="D31" s="30"/>
      <c r="E31" s="29"/>
      <c r="F31" s="29"/>
      <c r="G31" s="24"/>
      <c r="H31" s="7" t="e">
        <f t="shared" si="3"/>
        <v>#N/A</v>
      </c>
      <c r="I31" s="24"/>
      <c r="J31" s="7" t="e">
        <f t="shared" si="4"/>
        <v>#N/A</v>
      </c>
      <c r="K31" s="27">
        <f t="shared" si="5"/>
        <v>0</v>
      </c>
      <c r="L31" s="7" t="str">
        <f>IF(F31=$Q$12,Q31,IF(F31=$R$12,R31,IF(F31=$S$12,S31,"-")))</f>
        <v>-</v>
      </c>
      <c r="M31" s="2"/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8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 t="shared" si="7"/>
        <v>#REF!</v>
      </c>
      <c r="B32" s="28"/>
      <c r="C32" s="29"/>
      <c r="D32" s="30"/>
      <c r="E32" s="29"/>
      <c r="F32" s="29"/>
      <c r="G32" s="24"/>
      <c r="H32" s="7" t="e">
        <f t="shared" si="3"/>
        <v>#N/A</v>
      </c>
      <c r="I32" s="24"/>
      <c r="J32" s="7" t="e">
        <f t="shared" si="4"/>
        <v>#N/A</v>
      </c>
      <c r="K32" s="27">
        <f t="shared" si="5"/>
        <v>0</v>
      </c>
      <c r="L32" s="7" t="str">
        <f>IF(F32=$Q$12,Q32,IF(F32=$R$12,R32,IF(F32=$S$12,S32,"-")))</f>
        <v>-</v>
      </c>
      <c r="M32" s="2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8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 t="shared" si="7"/>
        <v>#REF!</v>
      </c>
      <c r="B33" s="28"/>
      <c r="C33" s="29"/>
      <c r="D33" s="30"/>
      <c r="E33" s="29"/>
      <c r="F33" s="29"/>
      <c r="G33" s="24"/>
      <c r="H33" s="7" t="e">
        <f t="shared" si="3"/>
        <v>#N/A</v>
      </c>
      <c r="I33" s="24"/>
      <c r="J33" s="7" t="e">
        <f t="shared" si="4"/>
        <v>#N/A</v>
      </c>
      <c r="K33" s="27">
        <f t="shared" si="5"/>
        <v>0</v>
      </c>
      <c r="L33" s="7" t="str">
        <f>IF(F33=$Q$12,Q33,IF(F33=$R$12,R33,IF(F33=$S$12,S33,"-")))</f>
        <v>-</v>
      </c>
      <c r="M33" s="2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8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 t="shared" si="7"/>
        <v>#REF!</v>
      </c>
      <c r="B34" s="28"/>
      <c r="C34" s="29"/>
      <c r="D34" s="30"/>
      <c r="E34" s="29"/>
      <c r="F34" s="29"/>
      <c r="G34" s="24"/>
      <c r="H34" s="7" t="e">
        <f t="shared" si="3"/>
        <v>#N/A</v>
      </c>
      <c r="I34" s="24"/>
      <c r="J34" s="7" t="e">
        <f t="shared" si="4"/>
        <v>#N/A</v>
      </c>
      <c r="K34" s="27">
        <f t="shared" si="5"/>
        <v>0</v>
      </c>
      <c r="L34" s="7" t="str">
        <f>IF(F34=$Q$12,Q34,IF(F34=$R$12,R34,IF(F34=$S$12,S34,"-")))</f>
        <v>-</v>
      </c>
      <c r="M34" s="2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8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 t="shared" si="7"/>
        <v>#REF!</v>
      </c>
      <c r="B35" s="28"/>
      <c r="C35" s="29"/>
      <c r="D35" s="30"/>
      <c r="E35" s="29"/>
      <c r="F35" s="29"/>
      <c r="G35" s="24"/>
      <c r="H35" s="7" t="e">
        <f t="shared" si="3"/>
        <v>#N/A</v>
      </c>
      <c r="I35" s="24"/>
      <c r="J35" s="7" t="e">
        <f t="shared" si="4"/>
        <v>#N/A</v>
      </c>
      <c r="K35" s="27">
        <f t="shared" si="5"/>
        <v>0</v>
      </c>
      <c r="L35" s="7" t="str">
        <f>IF(F35=$Q$12,Q35,IF(F35=$R$12,R35,IF(F35=$S$12,S35,"-")))</f>
        <v>-</v>
      </c>
      <c r="M35" s="2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8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 t="shared" si="7"/>
        <v>#REF!</v>
      </c>
      <c r="B36" s="22"/>
      <c r="C36" s="21"/>
      <c r="D36" s="23"/>
      <c r="E36" s="21"/>
      <c r="F36" s="21"/>
      <c r="G36" s="24"/>
      <c r="H36" s="7" t="e">
        <f t="shared" si="3"/>
        <v>#N/A</v>
      </c>
      <c r="I36" s="24"/>
      <c r="J36" s="7" t="e">
        <f t="shared" si="4"/>
        <v>#N/A</v>
      </c>
      <c r="K36" s="27">
        <f t="shared" si="5"/>
        <v>0</v>
      </c>
      <c r="L36" s="7" t="str">
        <f>IF(F36=$Q$12,Q36,IF(F36=$R$12,R36,IF(F36=$S$12,S36,"-")))</f>
        <v>-</v>
      </c>
      <c r="M36" s="2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8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 t="shared" si="7"/>
        <v>#REF!</v>
      </c>
      <c r="B37" s="22"/>
      <c r="C37" s="21"/>
      <c r="D37" s="23"/>
      <c r="E37" s="21"/>
      <c r="F37" s="21"/>
      <c r="G37" s="24"/>
      <c r="H37" s="7" t="e">
        <f t="shared" si="3"/>
        <v>#N/A</v>
      </c>
      <c r="I37" s="24"/>
      <c r="J37" s="7" t="e">
        <f t="shared" si="4"/>
        <v>#N/A</v>
      </c>
      <c r="K37" s="27">
        <f t="shared" si="5"/>
        <v>0</v>
      </c>
      <c r="L37" s="7" t="str">
        <f>IF(F37=$Q$12,Q37,IF(F37=$R$12,R37,IF(F37=$S$12,S37,"-")))</f>
        <v>-</v>
      </c>
      <c r="M37" s="2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8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 t="shared" si="7"/>
        <v>#REF!</v>
      </c>
      <c r="B38" s="22"/>
      <c r="C38" s="21"/>
      <c r="D38" s="23"/>
      <c r="E38" s="21"/>
      <c r="F38" s="21"/>
      <c r="G38" s="24"/>
      <c r="H38" s="7" t="e">
        <f t="shared" si="3"/>
        <v>#N/A</v>
      </c>
      <c r="I38" s="24"/>
      <c r="J38" s="7" t="e">
        <f t="shared" si="4"/>
        <v>#N/A</v>
      </c>
      <c r="K38" s="27">
        <f t="shared" si="5"/>
        <v>0</v>
      </c>
      <c r="L38" s="7" t="str">
        <f>IF(F38=$Q$12,Q38,IF(F38=$R$12,R38,IF(F38=$S$12,S38,"-")))</f>
        <v>-</v>
      </c>
      <c r="M38" s="2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8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 t="shared" si="7"/>
        <v>#REF!</v>
      </c>
      <c r="B39" s="22"/>
      <c r="C39" s="21"/>
      <c r="D39" s="23"/>
      <c r="E39" s="21"/>
      <c r="F39" s="21"/>
      <c r="G39" s="24"/>
      <c r="H39" s="7" t="e">
        <f t="shared" si="3"/>
        <v>#N/A</v>
      </c>
      <c r="I39" s="24"/>
      <c r="J39" s="7" t="e">
        <f t="shared" si="4"/>
        <v>#N/A</v>
      </c>
      <c r="K39" s="27">
        <f t="shared" si="5"/>
        <v>0</v>
      </c>
      <c r="L39" s="7" t="str">
        <f>IF(F39=$Q$12,Q39,IF(F39=$R$12,R39,IF(F39=$S$12,S39,"-")))</f>
        <v>-</v>
      </c>
      <c r="M39" s="2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8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 t="shared" si="7"/>
        <v>#REF!</v>
      </c>
      <c r="B40" s="22"/>
      <c r="C40" s="21"/>
      <c r="D40" s="23"/>
      <c r="E40" s="21"/>
      <c r="F40" s="21"/>
      <c r="G40" s="24"/>
      <c r="H40" s="7" t="e">
        <f t="shared" si="3"/>
        <v>#N/A</v>
      </c>
      <c r="I40" s="24"/>
      <c r="J40" s="7" t="e">
        <f t="shared" si="4"/>
        <v>#N/A</v>
      </c>
      <c r="K40" s="27">
        <f t="shared" si="5"/>
        <v>0</v>
      </c>
      <c r="L40" s="7" t="str">
        <f>IF(F40=$Q$12,Q40,IF(F40=$R$12,R40,IF(F40=$S$12,S40,"-")))</f>
        <v>-</v>
      </c>
      <c r="M40" s="2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8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 t="shared" si="7"/>
        <v>#REF!</v>
      </c>
      <c r="B41" s="22"/>
      <c r="C41" s="21"/>
      <c r="D41" s="23"/>
      <c r="E41" s="21"/>
      <c r="F41" s="21"/>
      <c r="G41" s="24"/>
      <c r="H41" s="7" t="e">
        <f t="shared" si="3"/>
        <v>#N/A</v>
      </c>
      <c r="I41" s="24"/>
      <c r="J41" s="7" t="e">
        <f t="shared" si="4"/>
        <v>#N/A</v>
      </c>
      <c r="K41" s="27">
        <f t="shared" si="5"/>
        <v>0</v>
      </c>
      <c r="L41" s="7" t="str">
        <f>IF(F41=$Q$12,Q41,IF(F41=$R$12,R41,IF(F41=$S$12,S41,"-")))</f>
        <v>-</v>
      </c>
      <c r="M41" s="2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8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 t="shared" si="7"/>
        <v>#REF!</v>
      </c>
      <c r="B42" s="22"/>
      <c r="C42" s="21"/>
      <c r="D42" s="23"/>
      <c r="E42" s="21"/>
      <c r="F42" s="21"/>
      <c r="G42" s="24"/>
      <c r="H42" s="7" t="e">
        <f t="shared" si="3"/>
        <v>#N/A</v>
      </c>
      <c r="I42" s="24"/>
      <c r="J42" s="7" t="e">
        <f t="shared" si="4"/>
        <v>#N/A</v>
      </c>
      <c r="K42" s="27">
        <f t="shared" si="5"/>
        <v>0</v>
      </c>
      <c r="L42" s="7" t="str">
        <f>IF(F42=$Q$12,Q42,IF(F42=$R$12,R42,IF(F42=$S$12,S42,"-")))</f>
        <v>-</v>
      </c>
      <c r="M42" s="2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8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3" spans="1:20" hidden="1">
      <c r="A43" s="8" t="e">
        <f t="shared" si="7"/>
        <v>#REF!</v>
      </c>
      <c r="B43" s="22"/>
      <c r="C43" s="21"/>
      <c r="D43" s="23"/>
      <c r="E43" s="21"/>
      <c r="F43" s="21"/>
      <c r="G43" s="24"/>
      <c r="H43" s="7" t="e">
        <f t="shared" si="3"/>
        <v>#N/A</v>
      </c>
      <c r="I43" s="24"/>
      <c r="J43" s="7" t="e">
        <f t="shared" si="4"/>
        <v>#N/A</v>
      </c>
      <c r="K43" s="27">
        <f t="shared" si="5"/>
        <v>0</v>
      </c>
      <c r="L43" s="7" t="str">
        <f>IF(F43=$Q$12,Q43,IF(F43=$R$12,R43,IF(F43=$S$12,S43,"-")))</f>
        <v>-</v>
      </c>
      <c r="M43" s="2"/>
      <c r="N43">
        <f>SUMIF(титульная!$C$11:$C$25,F43,титульная!$D$11:$D$25)</f>
        <v>0</v>
      </c>
      <c r="O43">
        <f>G43*N43</f>
        <v>0</v>
      </c>
      <c r="P43">
        <f>I43*N43</f>
        <v>0</v>
      </c>
      <c r="Q43" t="str">
        <f t="shared" si="8"/>
        <v>-</v>
      </c>
      <c r="R43" t="str">
        <f t="shared" si="1"/>
        <v>-</v>
      </c>
      <c r="S43" t="str">
        <f t="shared" si="2"/>
        <v>-</v>
      </c>
      <c r="T43" t="e">
        <f>#REF!+(1-E43)</f>
        <v>#REF!</v>
      </c>
    </row>
    <row r="44" spans="1:20" hidden="1">
      <c r="A44" s="8" t="e">
        <f t="shared" si="7"/>
        <v>#REF!</v>
      </c>
      <c r="B44" s="22"/>
      <c r="C44" s="2"/>
      <c r="D44" s="23"/>
      <c r="E44" s="2"/>
      <c r="F44" s="2"/>
      <c r="G44" s="25"/>
      <c r="H44" s="7" t="e">
        <f t="shared" si="3"/>
        <v>#N/A</v>
      </c>
      <c r="I44" s="25"/>
      <c r="J44" s="7" t="e">
        <f t="shared" si="4"/>
        <v>#N/A</v>
      </c>
      <c r="K44" s="27">
        <f t="shared" si="5"/>
        <v>0</v>
      </c>
      <c r="L44" s="7" t="str">
        <f>IF(F44=$Q$12,Q44,IF(F44=$R$12,R44,IF(F44=$S$12,S44,"-")))</f>
        <v>-</v>
      </c>
      <c r="M44" s="2"/>
      <c r="N44">
        <f>SUMIF(титульная!$C$11:$C$25,F44,титульная!$D$11:$D$25)</f>
        <v>0</v>
      </c>
      <c r="O44">
        <f>G44*N44</f>
        <v>0</v>
      </c>
      <c r="P44">
        <f>I44*N44</f>
        <v>0</v>
      </c>
      <c r="Q44" t="str">
        <f t="shared" si="8"/>
        <v>-</v>
      </c>
      <c r="R44" t="str">
        <f t="shared" si="1"/>
        <v>-</v>
      </c>
      <c r="S44" t="str">
        <f t="shared" si="2"/>
        <v>-</v>
      </c>
      <c r="T44" t="e">
        <f>#REF!+(1-E44)</f>
        <v>#REF!</v>
      </c>
    </row>
    <row r="46" spans="1:20">
      <c r="A46" t="s">
        <v>54</v>
      </c>
      <c r="C46" t="str">
        <f>титульная!$D$7</f>
        <v>Исрапилов Ш.К. (1кат.)</v>
      </c>
      <c r="G46" t="s">
        <v>195</v>
      </c>
      <c r="M46" t="str">
        <f>титульная!$D$8</f>
        <v>Олейников Д.А</v>
      </c>
    </row>
    <row r="48" spans="1:20">
      <c r="H48" t="s">
        <v>196</v>
      </c>
      <c r="M48" t="s">
        <v>158</v>
      </c>
    </row>
  </sheetData>
  <autoFilter ref="A12:M44">
    <filterColumn colId="1">
      <customFilters>
        <customFilter operator="notEqual" val=" "/>
      </customFilters>
    </filterColumn>
    <filterColumn colId="2"/>
    <sortState ref="A13:P14">
      <sortCondition ref="A12:A43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1"/>
  <dimension ref="A1:T47"/>
  <sheetViews>
    <sheetView tabSelected="1" workbookViewId="0">
      <selection activeCell="M7" sqref="M7"/>
    </sheetView>
  </sheetViews>
  <sheetFormatPr defaultRowHeight="15"/>
  <cols>
    <col min="1" max="1" width="6.42578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17.140625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">
        <v>140</v>
      </c>
    </row>
    <row r="5" spans="1:20">
      <c r="A5" s="11"/>
      <c r="B5" s="11" t="str">
        <f>титульная!$D$5</f>
        <v>30 декабря 2017 г.</v>
      </c>
      <c r="H5" s="68"/>
      <c r="I5" s="68"/>
      <c r="J5" s="68"/>
      <c r="K5" s="68"/>
    </row>
    <row r="6" spans="1:20">
      <c r="A6" s="11"/>
      <c r="B6" s="11" t="s">
        <v>141</v>
      </c>
      <c r="H6" s="68"/>
      <c r="I6" s="69"/>
      <c r="J6" s="69"/>
      <c r="K6" s="69"/>
    </row>
    <row r="7" spans="1:20">
      <c r="H7" s="68"/>
      <c r="I7" s="68"/>
      <c r="J7" s="68"/>
      <c r="K7" s="68"/>
    </row>
    <row r="8" spans="1:20">
      <c r="H8" s="68"/>
      <c r="I8" s="69"/>
      <c r="J8" s="69"/>
      <c r="K8" s="69"/>
    </row>
    <row r="9" spans="1:20" ht="21">
      <c r="B9" s="57" t="s">
        <v>60</v>
      </c>
      <c r="C9" s="58"/>
      <c r="D9" s="57" t="s">
        <v>18</v>
      </c>
      <c r="E9" s="58"/>
      <c r="F9" s="59"/>
      <c r="H9" s="68"/>
      <c r="I9" s="68"/>
      <c r="J9" s="68"/>
      <c r="K9" s="68"/>
    </row>
    <row r="10" spans="1:20">
      <c r="H10" s="68"/>
      <c r="I10" s="69"/>
      <c r="J10" s="69"/>
      <c r="K10" s="69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100</v>
      </c>
      <c r="C13" s="29">
        <v>2002</v>
      </c>
      <c r="D13" s="30" t="s">
        <v>88</v>
      </c>
      <c r="E13" s="29">
        <v>106.5</v>
      </c>
      <c r="F13" s="29">
        <v>24</v>
      </c>
      <c r="G13" s="24">
        <v>47</v>
      </c>
      <c r="H13" s="29">
        <f>RANK(G13,G$13:G$43)</f>
        <v>1</v>
      </c>
      <c r="I13" s="24">
        <v>92</v>
      </c>
      <c r="J13" s="29">
        <f>RANK(I13,I$13:I$43)</f>
        <v>1</v>
      </c>
      <c r="K13" s="27">
        <f>G13+I13/2</f>
        <v>93</v>
      </c>
      <c r="L13" s="29">
        <f>IF(F13=$Q$12,Q13,IF(F13=$R$12,R13,IF(F13=$S$12,S13,"-")))</f>
        <v>0</v>
      </c>
      <c r="M13" s="33" t="str">
        <f>IF(D13="Волжский","Исрапилов Ш.К."," ")</f>
        <v>Исрапилов Ш.К.</v>
      </c>
      <c r="N13">
        <f>SUMIF(титульная!$C$11:$C$25,F13,титульная!$D$11:$D$25)</f>
        <v>14</v>
      </c>
      <c r="O13">
        <f>G13*N13</f>
        <v>658</v>
      </c>
      <c r="P13">
        <f>I13*N13</f>
        <v>1288</v>
      </c>
      <c r="Q13">
        <f t="shared" ref="Q13:Q27" si="0">IF($K13&lt;=$K$10,"-",IF($K13&lt;=$J$10,$K$9,IF($K13&lt;=$I$10,$J$9,$I$9)))</f>
        <v>0</v>
      </c>
      <c r="R13">
        <f>IF($K13&lt;=$K$8,"-",IF($K13&lt;=$J$8,$K$7,IF($K13&lt;=$I$8,$J$7,$I$7)))</f>
        <v>0</v>
      </c>
      <c r="S13">
        <f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101</v>
      </c>
      <c r="C14" s="29">
        <v>2002</v>
      </c>
      <c r="D14" s="30" t="s">
        <v>88</v>
      </c>
      <c r="E14" s="29">
        <v>74.5</v>
      </c>
      <c r="F14" s="29">
        <v>16</v>
      </c>
      <c r="G14" s="24">
        <v>40</v>
      </c>
      <c r="H14" s="29">
        <f>RANK(G14,G$13:G$43)</f>
        <v>2</v>
      </c>
      <c r="I14" s="24">
        <v>82</v>
      </c>
      <c r="J14" s="29">
        <f>RANK(I14,I$13:I$43)</f>
        <v>2</v>
      </c>
      <c r="K14" s="27">
        <f>G14+I14/2</f>
        <v>81</v>
      </c>
      <c r="L14" s="29">
        <f>IF(F14=$Q$12,Q14,IF(F14=$R$12,R14,IF(F14=$S$12,S14,"-")))</f>
        <v>0</v>
      </c>
      <c r="M14" s="33" t="str">
        <f>IF(D14="Волжский","Исрапилов Ш.К."," ")</f>
        <v>Исрапилов Ш.К.</v>
      </c>
      <c r="N14">
        <f>SUMIF(титульная!$C$11:$C$25,F14,титульная!$D$11:$D$25)</f>
        <v>7</v>
      </c>
      <c r="O14">
        <f>G14*N14</f>
        <v>280</v>
      </c>
      <c r="P14">
        <f>I14*N14</f>
        <v>574</v>
      </c>
      <c r="Q14">
        <f t="shared" si="0"/>
        <v>0</v>
      </c>
      <c r="R14">
        <f t="shared" ref="R14:R43" si="1">IF($K14&lt;=$K$8,"-",IF($K14&lt;=$J$8,$K$7,IF($K14&lt;=$I$8,$J$7,$I$7)))</f>
        <v>0</v>
      </c>
      <c r="S14">
        <f t="shared" ref="S14:S43" si="2">IF($K14&lt;=$K$6,"-",IF($K14&lt;=$J$6,$K$5,IF($K14&lt;=$I$6,$J$5,$I$5)))</f>
        <v>0</v>
      </c>
      <c r="T14" t="e">
        <f>#REF!+(1-E14)</f>
        <v>#REF!</v>
      </c>
    </row>
    <row r="15" spans="1:20">
      <c r="A15" s="8">
        <v>3</v>
      </c>
      <c r="B15" s="28" t="s">
        <v>102</v>
      </c>
      <c r="C15" s="29">
        <v>2004</v>
      </c>
      <c r="D15" s="30" t="s">
        <v>88</v>
      </c>
      <c r="E15" s="29" t="s">
        <v>186</v>
      </c>
      <c r="F15" s="29">
        <v>16</v>
      </c>
      <c r="G15" s="24">
        <v>40</v>
      </c>
      <c r="H15" s="29">
        <f>RANK(G15,G$13:G$43)</f>
        <v>2</v>
      </c>
      <c r="I15" s="24">
        <v>70</v>
      </c>
      <c r="J15" s="29">
        <f>RANK(I15,I$13:I$43)</f>
        <v>3</v>
      </c>
      <c r="K15" s="27">
        <f>G15+I15/2</f>
        <v>75</v>
      </c>
      <c r="L15" s="29">
        <f>IF(F15=$Q$12,Q15,IF(F15=$R$12,R15,IF(F15=$S$12,S15,"-")))</f>
        <v>0</v>
      </c>
      <c r="M15" s="33" t="str">
        <f>IF(D15="Волжский","Исрапилов Ш.К."," ")</f>
        <v>Исрапилов Ш.К.</v>
      </c>
      <c r="N15">
        <f>SUMIF(титульная!$C$11:$C$25,F15,титульная!$D$11:$D$25)</f>
        <v>7</v>
      </c>
      <c r="O15">
        <f>G15*N15</f>
        <v>280</v>
      </c>
      <c r="P15">
        <f>I15*N15</f>
        <v>490</v>
      </c>
      <c r="Q15">
        <f t="shared" si="0"/>
        <v>0</v>
      </c>
      <c r="R15">
        <f t="shared" si="1"/>
        <v>0</v>
      </c>
      <c r="S15">
        <f t="shared" si="2"/>
        <v>0</v>
      </c>
      <c r="T15" t="e">
        <f>#REF!+(1-E15)</f>
        <v>#REF!</v>
      </c>
    </row>
    <row r="16" spans="1:20">
      <c r="A16" s="8">
        <v>4</v>
      </c>
      <c r="B16" s="22" t="s">
        <v>185</v>
      </c>
      <c r="C16" s="21">
        <v>2002</v>
      </c>
      <c r="D16" s="23" t="s">
        <v>88</v>
      </c>
      <c r="E16" s="21">
        <v>71</v>
      </c>
      <c r="F16" s="21">
        <v>16</v>
      </c>
      <c r="G16" s="24">
        <v>30</v>
      </c>
      <c r="H16" s="7">
        <v>4</v>
      </c>
      <c r="I16" s="24">
        <v>70</v>
      </c>
      <c r="J16" s="7">
        <v>4</v>
      </c>
      <c r="K16" s="27">
        <f t="shared" ref="K16:K43" si="3">G16+I16/2</f>
        <v>65</v>
      </c>
      <c r="L16" s="7">
        <f>IF(F16=$Q$12,Q16,IF(F16=$R$12,R16,IF(F16=$S$12,S16,"-")))</f>
        <v>0</v>
      </c>
      <c r="M16" s="33" t="str">
        <f t="shared" ref="M16:M27" si="4">IF(D16="Волжский","Исрапилов Ш.К."," ")</f>
        <v>Исрапилов Ш.К.</v>
      </c>
      <c r="N16">
        <f>SUMIF(титульная!$C$11:$C$25,F16,титульная!$D$11:$D$25)</f>
        <v>7</v>
      </c>
      <c r="O16">
        <f>G16*N16</f>
        <v>210</v>
      </c>
      <c r="P16">
        <f>I16*N16</f>
        <v>490</v>
      </c>
      <c r="Q16">
        <f t="shared" si="0"/>
        <v>0</v>
      </c>
      <c r="R16">
        <f t="shared" si="1"/>
        <v>0</v>
      </c>
      <c r="S16">
        <f t="shared" si="2"/>
        <v>0</v>
      </c>
      <c r="T16" t="e">
        <f>#REF!+(1-E16)</f>
        <v>#REF!</v>
      </c>
    </row>
    <row r="17" spans="1:20" hidden="1">
      <c r="A17" s="8" t="e">
        <f t="shared" ref="A16:A43" si="5">RANK(T17,T$13:T$43)</f>
        <v>#REF!</v>
      </c>
      <c r="B17" s="22"/>
      <c r="C17" s="21"/>
      <c r="D17" s="23"/>
      <c r="E17" s="21"/>
      <c r="F17" s="21"/>
      <c r="G17" s="24"/>
      <c r="H17" s="7" t="e">
        <f t="shared" ref="H17:H43" si="6">RANK(G17,G$13:G$43)</f>
        <v>#N/A</v>
      </c>
      <c r="I17" s="24"/>
      <c r="J17" s="7" t="e">
        <f t="shared" ref="J17:J43" si="7">RANK(I17,I$13:I$43)</f>
        <v>#N/A</v>
      </c>
      <c r="K17" s="27">
        <f t="shared" si="3"/>
        <v>0</v>
      </c>
      <c r="L17" s="7" t="str">
        <f>IF(F17=$Q$12,Q17,IF(F17=$R$12,R17,IF(F17=$S$12,S17,"-")))</f>
        <v>-</v>
      </c>
      <c r="M17" s="33" t="str">
        <f t="shared" si="4"/>
        <v xml:space="preserve"> </v>
      </c>
      <c r="N17">
        <f>SUMIF(титульная!$C$11:$C$25,F17,титульная!$D$11:$D$25)</f>
        <v>0</v>
      </c>
      <c r="O17">
        <f>G17*N17</f>
        <v>0</v>
      </c>
      <c r="P17">
        <f>I17*N17</f>
        <v>0</v>
      </c>
      <c r="Q17" t="str">
        <f t="shared" si="0"/>
        <v>-</v>
      </c>
      <c r="R17" t="str">
        <f t="shared" si="1"/>
        <v>-</v>
      </c>
      <c r="S17" t="str">
        <f t="shared" si="2"/>
        <v>-</v>
      </c>
      <c r="T17" t="e">
        <f>#REF!+(1-E17)</f>
        <v>#REF!</v>
      </c>
    </row>
    <row r="18" spans="1:20" hidden="1">
      <c r="A18" s="8" t="e">
        <f t="shared" si="5"/>
        <v>#REF!</v>
      </c>
      <c r="B18" s="22"/>
      <c r="C18" s="21"/>
      <c r="D18" s="23"/>
      <c r="E18" s="21"/>
      <c r="F18" s="21"/>
      <c r="G18" s="24"/>
      <c r="H18" s="7" t="e">
        <f t="shared" si="6"/>
        <v>#N/A</v>
      </c>
      <c r="I18" s="24"/>
      <c r="J18" s="7" t="e">
        <f t="shared" si="7"/>
        <v>#N/A</v>
      </c>
      <c r="K18" s="27">
        <f t="shared" si="3"/>
        <v>0</v>
      </c>
      <c r="L18" s="7" t="str">
        <f>IF(F18=$Q$12,Q18,IF(F18=$R$12,R18,IF(F18=$S$12,S18,"-")))</f>
        <v>-</v>
      </c>
      <c r="M18" s="33" t="str">
        <f t="shared" si="4"/>
        <v xml:space="preserve"> </v>
      </c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 t="e">
        <f t="shared" si="5"/>
        <v>#REF!</v>
      </c>
      <c r="B19" s="22"/>
      <c r="C19" s="21"/>
      <c r="D19" s="23"/>
      <c r="E19" s="21"/>
      <c r="F19" s="21"/>
      <c r="G19" s="24"/>
      <c r="H19" s="7" t="e">
        <f t="shared" si="6"/>
        <v>#N/A</v>
      </c>
      <c r="I19" s="24"/>
      <c r="J19" s="7" t="e">
        <f t="shared" si="7"/>
        <v>#N/A</v>
      </c>
      <c r="K19" s="27">
        <f t="shared" si="3"/>
        <v>0</v>
      </c>
      <c r="L19" s="7" t="str">
        <f>IF(F19=$Q$12,Q19,IF(F19=$R$12,R19,IF(F19=$S$12,S19,"-")))</f>
        <v>-</v>
      </c>
      <c r="M19" s="33" t="str">
        <f t="shared" si="4"/>
        <v xml:space="preserve"> </v>
      </c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 t="e">
        <f t="shared" si="5"/>
        <v>#REF!</v>
      </c>
      <c r="B20" s="22"/>
      <c r="C20" s="21"/>
      <c r="D20" s="23"/>
      <c r="E20" s="21"/>
      <c r="F20" s="21"/>
      <c r="G20" s="24"/>
      <c r="H20" s="7" t="e">
        <f t="shared" si="6"/>
        <v>#N/A</v>
      </c>
      <c r="I20" s="24"/>
      <c r="J20" s="7" t="e">
        <f t="shared" si="7"/>
        <v>#N/A</v>
      </c>
      <c r="K20" s="27">
        <f t="shared" si="3"/>
        <v>0</v>
      </c>
      <c r="L20" s="7" t="str">
        <f>IF(F20=$Q$12,Q20,IF(F20=$R$12,R20,IF(F20=$S$12,S20,"-")))</f>
        <v>-</v>
      </c>
      <c r="M20" s="33" t="str">
        <f t="shared" si="4"/>
        <v xml:space="preserve"> </v>
      </c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 t="e">
        <f t="shared" si="5"/>
        <v>#REF!</v>
      </c>
      <c r="B21" s="22"/>
      <c r="C21" s="21"/>
      <c r="D21" s="23"/>
      <c r="E21" s="21"/>
      <c r="F21" s="21"/>
      <c r="G21" s="24"/>
      <c r="H21" s="7" t="e">
        <f t="shared" si="6"/>
        <v>#N/A</v>
      </c>
      <c r="I21" s="24"/>
      <c r="J21" s="7" t="e">
        <f t="shared" si="7"/>
        <v>#N/A</v>
      </c>
      <c r="K21" s="27">
        <f t="shared" si="3"/>
        <v>0</v>
      </c>
      <c r="L21" s="7" t="str">
        <f>IF(F21=$Q$12,Q21,IF(F21=$R$12,R21,IF(F21=$S$12,S21,"-")))</f>
        <v>-</v>
      </c>
      <c r="M21" s="33" t="str">
        <f t="shared" si="4"/>
        <v xml:space="preserve"> </v>
      </c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 t="shared" si="5"/>
        <v>#REF!</v>
      </c>
      <c r="B22" s="22"/>
      <c r="C22" s="21"/>
      <c r="D22" s="23"/>
      <c r="E22" s="21"/>
      <c r="F22" s="21"/>
      <c r="G22" s="24"/>
      <c r="H22" s="7" t="e">
        <f t="shared" si="6"/>
        <v>#N/A</v>
      </c>
      <c r="I22" s="24"/>
      <c r="J22" s="7" t="e">
        <f t="shared" si="7"/>
        <v>#N/A</v>
      </c>
      <c r="K22" s="27">
        <f t="shared" si="3"/>
        <v>0</v>
      </c>
      <c r="L22" s="7" t="str">
        <f>IF(F22=$Q$12,Q22,IF(F22=$R$12,R22,IF(F22=$S$12,S22,"-")))</f>
        <v>-</v>
      </c>
      <c r="M22" s="33" t="str">
        <f t="shared" si="4"/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 t="shared" si="5"/>
        <v>#REF!</v>
      </c>
      <c r="B23" s="22"/>
      <c r="C23" s="21"/>
      <c r="D23" s="23"/>
      <c r="E23" s="21"/>
      <c r="F23" s="21"/>
      <c r="G23" s="24"/>
      <c r="H23" s="7" t="e">
        <f t="shared" si="6"/>
        <v>#N/A</v>
      </c>
      <c r="I23" s="24"/>
      <c r="J23" s="7" t="e">
        <f t="shared" si="7"/>
        <v>#N/A</v>
      </c>
      <c r="K23" s="27">
        <f t="shared" si="3"/>
        <v>0</v>
      </c>
      <c r="L23" s="7" t="str">
        <f>IF(F23=$Q$12,Q23,IF(F23=$R$12,R23,IF(F23=$S$12,S23,"-")))</f>
        <v>-</v>
      </c>
      <c r="M23" s="33" t="str">
        <f t="shared" si="4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 t="shared" si="5"/>
        <v>#REF!</v>
      </c>
      <c r="B24" s="22"/>
      <c r="C24" s="21"/>
      <c r="D24" s="23"/>
      <c r="E24" s="21"/>
      <c r="F24" s="21"/>
      <c r="G24" s="24"/>
      <c r="H24" s="7" t="e">
        <f t="shared" si="6"/>
        <v>#N/A</v>
      </c>
      <c r="I24" s="24"/>
      <c r="J24" s="7" t="e">
        <f t="shared" si="7"/>
        <v>#N/A</v>
      </c>
      <c r="K24" s="27">
        <f t="shared" si="3"/>
        <v>0</v>
      </c>
      <c r="L24" s="7" t="str">
        <f>IF(F24=$Q$12,Q24,IF(F24=$R$12,R24,IF(F24=$S$12,S24,"-")))</f>
        <v>-</v>
      </c>
      <c r="M24" s="33" t="str">
        <f t="shared" si="4"/>
        <v xml:space="preserve"> </v>
      </c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 t="shared" si="5"/>
        <v>#REF!</v>
      </c>
      <c r="B25" s="22"/>
      <c r="C25" s="21"/>
      <c r="D25" s="23"/>
      <c r="E25" s="21"/>
      <c r="F25" s="21"/>
      <c r="G25" s="24"/>
      <c r="H25" s="7" t="e">
        <f t="shared" si="6"/>
        <v>#N/A</v>
      </c>
      <c r="I25" s="24"/>
      <c r="J25" s="7" t="e">
        <f t="shared" si="7"/>
        <v>#N/A</v>
      </c>
      <c r="K25" s="27">
        <f t="shared" si="3"/>
        <v>0</v>
      </c>
      <c r="L25" s="7" t="str">
        <f>IF(F25=$Q$12,Q25,IF(F25=$R$12,R25,IF(F25=$S$12,S25,"-")))</f>
        <v>-</v>
      </c>
      <c r="M25" s="33" t="str">
        <f t="shared" si="4"/>
        <v xml:space="preserve"> </v>
      </c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 t="shared" si="5"/>
        <v>#REF!</v>
      </c>
      <c r="B26" s="22"/>
      <c r="C26" s="21"/>
      <c r="D26" s="23"/>
      <c r="E26" s="21"/>
      <c r="F26" s="21"/>
      <c r="G26" s="24"/>
      <c r="H26" s="7" t="e">
        <f t="shared" si="6"/>
        <v>#N/A</v>
      </c>
      <c r="I26" s="24"/>
      <c r="J26" s="7" t="e">
        <f t="shared" si="7"/>
        <v>#N/A</v>
      </c>
      <c r="K26" s="27">
        <f t="shared" si="3"/>
        <v>0</v>
      </c>
      <c r="L26" s="7" t="str">
        <f>IF(F26=$Q$12,Q26,IF(F26=$R$12,R26,IF(F26=$S$12,S26,"-")))</f>
        <v>-</v>
      </c>
      <c r="M26" s="33" t="str">
        <f t="shared" si="4"/>
        <v xml:space="preserve"> </v>
      </c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 t="shared" si="5"/>
        <v>#REF!</v>
      </c>
      <c r="B27" s="22"/>
      <c r="C27" s="21"/>
      <c r="D27" s="23"/>
      <c r="E27" s="21"/>
      <c r="F27" s="21"/>
      <c r="G27" s="24"/>
      <c r="H27" s="7" t="e">
        <f t="shared" si="6"/>
        <v>#N/A</v>
      </c>
      <c r="I27" s="24"/>
      <c r="J27" s="7" t="e">
        <f t="shared" si="7"/>
        <v>#N/A</v>
      </c>
      <c r="K27" s="27">
        <f t="shared" si="3"/>
        <v>0</v>
      </c>
      <c r="L27" s="7" t="str">
        <f>IF(F27=$Q$12,Q27,IF(F27=$R$12,R27,IF(F27=$S$12,S27,"-")))</f>
        <v>-</v>
      </c>
      <c r="M27" s="33" t="str">
        <f t="shared" si="4"/>
        <v xml:space="preserve"> </v>
      </c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si="0"/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 t="shared" si="5"/>
        <v>#REF!</v>
      </c>
      <c r="B28" s="22"/>
      <c r="C28" s="21"/>
      <c r="D28" s="23"/>
      <c r="E28" s="21"/>
      <c r="F28" s="21"/>
      <c r="G28" s="24"/>
      <c r="H28" s="7" t="e">
        <f t="shared" si="6"/>
        <v>#N/A</v>
      </c>
      <c r="I28" s="24"/>
      <c r="J28" s="7" t="e">
        <f t="shared" si="7"/>
        <v>#N/A</v>
      </c>
      <c r="K28" s="27">
        <f t="shared" si="3"/>
        <v>0</v>
      </c>
      <c r="L28" s="7" t="str">
        <f>IF(F28=$Q$12,Q28,IF(F28=$R$12,R28,IF(F28=$S$12,S28,"-")))</f>
        <v>-</v>
      </c>
      <c r="M28" s="2"/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ref="Q28:Q43" si="8">IF($K28&lt;=$K$10,"-",IF($K28&lt;=$J$10,$K$9,IF($K28&lt;=$I$10,$J$9,$I$9)))</f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 t="shared" si="5"/>
        <v>#REF!</v>
      </c>
      <c r="B29" s="22"/>
      <c r="C29" s="21"/>
      <c r="D29" s="23"/>
      <c r="E29" s="21"/>
      <c r="F29" s="21"/>
      <c r="G29" s="24"/>
      <c r="H29" s="7" t="e">
        <f t="shared" si="6"/>
        <v>#N/A</v>
      </c>
      <c r="I29" s="24"/>
      <c r="J29" s="7" t="e">
        <f t="shared" si="7"/>
        <v>#N/A</v>
      </c>
      <c r="K29" s="27">
        <f t="shared" si="3"/>
        <v>0</v>
      </c>
      <c r="L29" s="7" t="str">
        <f>IF(F29=$Q$12,Q29,IF(F29=$R$12,R29,IF(F29=$S$12,S29,"-")))</f>
        <v>-</v>
      </c>
      <c r="M29" s="2"/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si="8"/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 t="shared" si="5"/>
        <v>#REF!</v>
      </c>
      <c r="B30" s="22"/>
      <c r="C30" s="21"/>
      <c r="D30" s="23"/>
      <c r="E30" s="21"/>
      <c r="F30" s="21"/>
      <c r="G30" s="24"/>
      <c r="H30" s="7" t="e">
        <f t="shared" si="6"/>
        <v>#N/A</v>
      </c>
      <c r="I30" s="24"/>
      <c r="J30" s="7" t="e">
        <f t="shared" si="7"/>
        <v>#N/A</v>
      </c>
      <c r="K30" s="27">
        <f t="shared" si="3"/>
        <v>0</v>
      </c>
      <c r="L30" s="7" t="str">
        <f>IF(F30=$Q$12,Q30,IF(F30=$R$12,R30,IF(F30=$S$12,S30,"-")))</f>
        <v>-</v>
      </c>
      <c r="M30" s="2"/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8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 t="shared" si="5"/>
        <v>#REF!</v>
      </c>
      <c r="B31" s="22"/>
      <c r="C31" s="21"/>
      <c r="D31" s="23"/>
      <c r="E31" s="21"/>
      <c r="F31" s="21"/>
      <c r="G31" s="24"/>
      <c r="H31" s="7" t="e">
        <f t="shared" si="6"/>
        <v>#N/A</v>
      </c>
      <c r="I31" s="24"/>
      <c r="J31" s="7" t="e">
        <f t="shared" si="7"/>
        <v>#N/A</v>
      </c>
      <c r="K31" s="27">
        <f t="shared" si="3"/>
        <v>0</v>
      </c>
      <c r="L31" s="7" t="str">
        <f>IF(F31=$Q$12,Q31,IF(F31=$R$12,R31,IF(F31=$S$12,S31,"-")))</f>
        <v>-</v>
      </c>
      <c r="M31" s="2"/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8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 t="shared" si="5"/>
        <v>#REF!</v>
      </c>
      <c r="B32" s="22"/>
      <c r="C32" s="21"/>
      <c r="D32" s="23"/>
      <c r="E32" s="21"/>
      <c r="F32" s="21"/>
      <c r="G32" s="24"/>
      <c r="H32" s="7" t="e">
        <f t="shared" si="6"/>
        <v>#N/A</v>
      </c>
      <c r="I32" s="24"/>
      <c r="J32" s="7" t="e">
        <f t="shared" si="7"/>
        <v>#N/A</v>
      </c>
      <c r="K32" s="27">
        <f t="shared" si="3"/>
        <v>0</v>
      </c>
      <c r="L32" s="7" t="str">
        <f>IF(F32=$Q$12,Q32,IF(F32=$R$12,R32,IF(F32=$S$12,S32,"-")))</f>
        <v>-</v>
      </c>
      <c r="M32" s="2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8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 t="shared" si="5"/>
        <v>#REF!</v>
      </c>
      <c r="B33" s="22"/>
      <c r="C33" s="21"/>
      <c r="D33" s="23"/>
      <c r="E33" s="21"/>
      <c r="F33" s="21"/>
      <c r="G33" s="24"/>
      <c r="H33" s="7" t="e">
        <f t="shared" si="6"/>
        <v>#N/A</v>
      </c>
      <c r="I33" s="24"/>
      <c r="J33" s="7" t="e">
        <f t="shared" si="7"/>
        <v>#N/A</v>
      </c>
      <c r="K33" s="27">
        <f t="shared" si="3"/>
        <v>0</v>
      </c>
      <c r="L33" s="7" t="str">
        <f>IF(F33=$Q$12,Q33,IF(F33=$R$12,R33,IF(F33=$S$12,S33,"-")))</f>
        <v>-</v>
      </c>
      <c r="M33" s="2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8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 t="shared" si="5"/>
        <v>#REF!</v>
      </c>
      <c r="B34" s="22"/>
      <c r="C34" s="21"/>
      <c r="D34" s="23"/>
      <c r="E34" s="21"/>
      <c r="F34" s="21"/>
      <c r="G34" s="24"/>
      <c r="H34" s="7" t="e">
        <f t="shared" si="6"/>
        <v>#N/A</v>
      </c>
      <c r="I34" s="24"/>
      <c r="J34" s="7" t="e">
        <f t="shared" si="7"/>
        <v>#N/A</v>
      </c>
      <c r="K34" s="27">
        <f t="shared" si="3"/>
        <v>0</v>
      </c>
      <c r="L34" s="7" t="str">
        <f>IF(F34=$Q$12,Q34,IF(F34=$R$12,R34,IF(F34=$S$12,S34,"-")))</f>
        <v>-</v>
      </c>
      <c r="M34" s="2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8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 t="shared" si="5"/>
        <v>#REF!</v>
      </c>
      <c r="B35" s="22"/>
      <c r="C35" s="21"/>
      <c r="D35" s="23"/>
      <c r="E35" s="21"/>
      <c r="F35" s="21"/>
      <c r="G35" s="24"/>
      <c r="H35" s="7" t="e">
        <f t="shared" si="6"/>
        <v>#N/A</v>
      </c>
      <c r="I35" s="24"/>
      <c r="J35" s="7" t="e">
        <f t="shared" si="7"/>
        <v>#N/A</v>
      </c>
      <c r="K35" s="27">
        <f t="shared" si="3"/>
        <v>0</v>
      </c>
      <c r="L35" s="7" t="str">
        <f>IF(F35=$Q$12,Q35,IF(F35=$R$12,R35,IF(F35=$S$12,S35,"-")))</f>
        <v>-</v>
      </c>
      <c r="M35" s="2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8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 t="shared" si="5"/>
        <v>#REF!</v>
      </c>
      <c r="B36" s="22"/>
      <c r="C36" s="21"/>
      <c r="D36" s="23"/>
      <c r="E36" s="21"/>
      <c r="F36" s="21"/>
      <c r="G36" s="24"/>
      <c r="H36" s="7" t="e">
        <f t="shared" si="6"/>
        <v>#N/A</v>
      </c>
      <c r="I36" s="24"/>
      <c r="J36" s="7" t="e">
        <f t="shared" si="7"/>
        <v>#N/A</v>
      </c>
      <c r="K36" s="27">
        <f t="shared" si="3"/>
        <v>0</v>
      </c>
      <c r="L36" s="7" t="str">
        <f>IF(F36=$Q$12,Q36,IF(F36=$R$12,R36,IF(F36=$S$12,S36,"-")))</f>
        <v>-</v>
      </c>
      <c r="M36" s="2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8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 t="shared" si="5"/>
        <v>#REF!</v>
      </c>
      <c r="B37" s="22"/>
      <c r="C37" s="21"/>
      <c r="D37" s="23"/>
      <c r="E37" s="21"/>
      <c r="F37" s="21"/>
      <c r="G37" s="24"/>
      <c r="H37" s="7" t="e">
        <f t="shared" si="6"/>
        <v>#N/A</v>
      </c>
      <c r="I37" s="24"/>
      <c r="J37" s="7" t="e">
        <f t="shared" si="7"/>
        <v>#N/A</v>
      </c>
      <c r="K37" s="27">
        <f t="shared" si="3"/>
        <v>0</v>
      </c>
      <c r="L37" s="7" t="str">
        <f>IF(F37=$Q$12,Q37,IF(F37=$R$12,R37,IF(F37=$S$12,S37,"-")))</f>
        <v>-</v>
      </c>
      <c r="M37" s="2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8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 t="shared" si="5"/>
        <v>#REF!</v>
      </c>
      <c r="B38" s="22"/>
      <c r="C38" s="21"/>
      <c r="D38" s="23"/>
      <c r="E38" s="21"/>
      <c r="F38" s="21"/>
      <c r="G38" s="24"/>
      <c r="H38" s="7" t="e">
        <f t="shared" si="6"/>
        <v>#N/A</v>
      </c>
      <c r="I38" s="24"/>
      <c r="J38" s="7" t="e">
        <f t="shared" si="7"/>
        <v>#N/A</v>
      </c>
      <c r="K38" s="27">
        <f t="shared" si="3"/>
        <v>0</v>
      </c>
      <c r="L38" s="7" t="str">
        <f>IF(F38=$Q$12,Q38,IF(F38=$R$12,R38,IF(F38=$S$12,S38,"-")))</f>
        <v>-</v>
      </c>
      <c r="M38" s="2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8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 t="shared" si="5"/>
        <v>#REF!</v>
      </c>
      <c r="B39" s="22"/>
      <c r="C39" s="21"/>
      <c r="D39" s="23"/>
      <c r="E39" s="21"/>
      <c r="F39" s="21"/>
      <c r="G39" s="24"/>
      <c r="H39" s="7" t="e">
        <f t="shared" si="6"/>
        <v>#N/A</v>
      </c>
      <c r="I39" s="24"/>
      <c r="J39" s="7" t="e">
        <f t="shared" si="7"/>
        <v>#N/A</v>
      </c>
      <c r="K39" s="27">
        <f t="shared" si="3"/>
        <v>0</v>
      </c>
      <c r="L39" s="7" t="str">
        <f>IF(F39=$Q$12,Q39,IF(F39=$R$12,R39,IF(F39=$S$12,S39,"-")))</f>
        <v>-</v>
      </c>
      <c r="M39" s="2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8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 t="shared" si="5"/>
        <v>#REF!</v>
      </c>
      <c r="B40" s="22"/>
      <c r="C40" s="21"/>
      <c r="D40" s="23"/>
      <c r="E40" s="21"/>
      <c r="F40" s="21"/>
      <c r="G40" s="24"/>
      <c r="H40" s="7" t="e">
        <f t="shared" si="6"/>
        <v>#N/A</v>
      </c>
      <c r="I40" s="24"/>
      <c r="J40" s="7" t="e">
        <f t="shared" si="7"/>
        <v>#N/A</v>
      </c>
      <c r="K40" s="27">
        <f t="shared" si="3"/>
        <v>0</v>
      </c>
      <c r="L40" s="7" t="str">
        <f>IF(F40=$Q$12,Q40,IF(F40=$R$12,R40,IF(F40=$S$12,S40,"-")))</f>
        <v>-</v>
      </c>
      <c r="M40" s="2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8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 t="shared" si="5"/>
        <v>#REF!</v>
      </c>
      <c r="B41" s="22"/>
      <c r="C41" s="21"/>
      <c r="D41" s="23"/>
      <c r="E41" s="21"/>
      <c r="F41" s="21"/>
      <c r="G41" s="24"/>
      <c r="H41" s="7" t="e">
        <f t="shared" si="6"/>
        <v>#N/A</v>
      </c>
      <c r="I41" s="24"/>
      <c r="J41" s="7" t="e">
        <f t="shared" si="7"/>
        <v>#N/A</v>
      </c>
      <c r="K41" s="27">
        <f t="shared" si="3"/>
        <v>0</v>
      </c>
      <c r="L41" s="7" t="str">
        <f>IF(F41=$Q$12,Q41,IF(F41=$R$12,R41,IF(F41=$S$12,S41,"-")))</f>
        <v>-</v>
      </c>
      <c r="M41" s="2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8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 t="shared" si="5"/>
        <v>#REF!</v>
      </c>
      <c r="B42" s="22"/>
      <c r="C42" s="21"/>
      <c r="D42" s="23"/>
      <c r="E42" s="21"/>
      <c r="F42" s="21"/>
      <c r="G42" s="24"/>
      <c r="H42" s="7" t="e">
        <f t="shared" si="6"/>
        <v>#N/A</v>
      </c>
      <c r="I42" s="24"/>
      <c r="J42" s="7" t="e">
        <f t="shared" si="7"/>
        <v>#N/A</v>
      </c>
      <c r="K42" s="27">
        <f t="shared" si="3"/>
        <v>0</v>
      </c>
      <c r="L42" s="7" t="str">
        <f>IF(F42=$Q$12,Q42,IF(F42=$R$12,R42,IF(F42=$S$12,S42,"-")))</f>
        <v>-</v>
      </c>
      <c r="M42" s="2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8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3" spans="1:20" hidden="1">
      <c r="A43" s="8" t="e">
        <f t="shared" si="5"/>
        <v>#REF!</v>
      </c>
      <c r="B43" s="22"/>
      <c r="C43" s="2"/>
      <c r="D43" s="23"/>
      <c r="E43" s="2"/>
      <c r="F43" s="2"/>
      <c r="G43" s="25"/>
      <c r="H43" s="7" t="e">
        <f t="shared" si="6"/>
        <v>#N/A</v>
      </c>
      <c r="I43" s="25"/>
      <c r="J43" s="7" t="e">
        <f t="shared" si="7"/>
        <v>#N/A</v>
      </c>
      <c r="K43" s="27">
        <f t="shared" si="3"/>
        <v>0</v>
      </c>
      <c r="L43" s="7" t="str">
        <f>IF(F43=$Q$12,Q43,IF(F43=$R$12,R43,IF(F43=$S$12,S43,"-")))</f>
        <v>-</v>
      </c>
      <c r="M43" s="2"/>
      <c r="N43">
        <f>SUMIF(титульная!$C$11:$C$25,F43,титульная!$D$11:$D$25)</f>
        <v>0</v>
      </c>
      <c r="O43">
        <f>G43*N43</f>
        <v>0</v>
      </c>
      <c r="P43">
        <f>I43*N43</f>
        <v>0</v>
      </c>
      <c r="Q43" t="str">
        <f t="shared" si="8"/>
        <v>-</v>
      </c>
      <c r="R43" t="str">
        <f t="shared" si="1"/>
        <v>-</v>
      </c>
      <c r="S43" t="str">
        <f t="shared" si="2"/>
        <v>-</v>
      </c>
      <c r="T43" t="e">
        <f>#REF!+(1-E43)</f>
        <v>#REF!</v>
      </c>
    </row>
    <row r="45" spans="1:20">
      <c r="A45" t="s">
        <v>54</v>
      </c>
      <c r="C45" t="str">
        <f>титульная!$D$7</f>
        <v>Исрапилов Ш.К. (1кат.)</v>
      </c>
      <c r="G45" t="s">
        <v>195</v>
      </c>
      <c r="M45" t="str">
        <f>титульная!$D$8</f>
        <v>Олейников Д.А</v>
      </c>
    </row>
    <row r="47" spans="1:20">
      <c r="H47" t="s">
        <v>196</v>
      </c>
      <c r="M47" t="s">
        <v>159</v>
      </c>
    </row>
  </sheetData>
  <autoFilter ref="A12:M43">
    <filterColumn colId="1">
      <customFilters>
        <customFilter operator="notEqual" val=" "/>
      </customFilters>
    </filterColumn>
    <filterColumn colId="2"/>
    <sortState ref="A13:P15">
      <sortCondition ref="A12:A43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4"/>
  <sheetViews>
    <sheetView workbookViewId="0">
      <selection activeCell="D4" sqref="D4"/>
    </sheetView>
  </sheetViews>
  <sheetFormatPr defaultRowHeight="15"/>
  <cols>
    <col min="2" max="2" width="12" customWidth="1"/>
    <col min="4" max="4" width="15.140625" customWidth="1"/>
    <col min="7" max="7" width="10" bestFit="1" customWidth="1"/>
  </cols>
  <sheetData>
    <row r="1" spans="1:17">
      <c r="A1" s="14" t="s">
        <v>63</v>
      </c>
      <c r="J1" s="14"/>
    </row>
    <row r="2" spans="1:17">
      <c r="A2" t="s">
        <v>0</v>
      </c>
      <c r="D2" s="2" t="s">
        <v>5</v>
      </c>
    </row>
    <row r="3" spans="1:17">
      <c r="A3" t="s">
        <v>1</v>
      </c>
      <c r="D3" s="2" t="s">
        <v>6</v>
      </c>
    </row>
    <row r="4" spans="1:17">
      <c r="A4" t="s">
        <v>2</v>
      </c>
      <c r="D4" s="2" t="s">
        <v>114</v>
      </c>
    </row>
    <row r="5" spans="1:17">
      <c r="A5" t="s">
        <v>3</v>
      </c>
      <c r="D5" s="2" t="s">
        <v>111</v>
      </c>
    </row>
    <row r="6" spans="1:17">
      <c r="A6" t="s">
        <v>4</v>
      </c>
      <c r="D6" s="2" t="s">
        <v>112</v>
      </c>
    </row>
    <row r="7" spans="1:17">
      <c r="A7" t="s">
        <v>52</v>
      </c>
      <c r="D7" s="1" t="s">
        <v>56</v>
      </c>
    </row>
    <row r="8" spans="1:17">
      <c r="A8" t="s">
        <v>55</v>
      </c>
      <c r="D8" s="1" t="s">
        <v>110</v>
      </c>
    </row>
    <row r="9" spans="1:17">
      <c r="D9" s="3"/>
      <c r="I9" s="14" t="s">
        <v>85</v>
      </c>
    </row>
    <row r="10" spans="1:17">
      <c r="A10" t="s">
        <v>8</v>
      </c>
      <c r="C10" t="s">
        <v>9</v>
      </c>
      <c r="D10" s="4" t="s">
        <v>10</v>
      </c>
      <c r="G10" t="s">
        <v>11</v>
      </c>
    </row>
    <row r="11" spans="1:17" ht="15" customHeight="1">
      <c r="C11">
        <v>4</v>
      </c>
      <c r="D11" s="2">
        <v>1</v>
      </c>
      <c r="G11" s="61" t="s">
        <v>31</v>
      </c>
      <c r="H11" s="62" t="s">
        <v>32</v>
      </c>
      <c r="I11" s="62"/>
      <c r="J11" s="62"/>
      <c r="K11" s="62" t="s">
        <v>20</v>
      </c>
      <c r="L11" s="62"/>
      <c r="M11" s="62"/>
      <c r="N11" s="62" t="s">
        <v>21</v>
      </c>
      <c r="O11" s="62"/>
      <c r="P11" s="62"/>
    </row>
    <row r="12" spans="1:17">
      <c r="A12" s="14" t="s">
        <v>61</v>
      </c>
      <c r="C12">
        <v>6</v>
      </c>
      <c r="D12" s="2">
        <v>1.5</v>
      </c>
      <c r="G12" s="61"/>
      <c r="H12" s="15" t="s">
        <v>22</v>
      </c>
      <c r="I12" s="15" t="s">
        <v>23</v>
      </c>
      <c r="J12" s="15" t="s">
        <v>24</v>
      </c>
      <c r="K12" s="15" t="s">
        <v>25</v>
      </c>
      <c r="L12" s="15" t="s">
        <v>26</v>
      </c>
      <c r="M12" s="15" t="s">
        <v>27</v>
      </c>
      <c r="N12" s="15" t="s">
        <v>28</v>
      </c>
      <c r="O12" s="15" t="s">
        <v>29</v>
      </c>
      <c r="P12" s="15" t="s">
        <v>30</v>
      </c>
      <c r="Q12" s="5"/>
    </row>
    <row r="13" spans="1:17">
      <c r="A13" s="14" t="s">
        <v>62</v>
      </c>
      <c r="C13">
        <v>8</v>
      </c>
      <c r="D13" s="2">
        <v>3</v>
      </c>
      <c r="G13" s="15" t="s">
        <v>19</v>
      </c>
      <c r="H13" s="16">
        <v>1000</v>
      </c>
      <c r="I13" s="16">
        <v>1000</v>
      </c>
      <c r="J13" s="16">
        <v>1000</v>
      </c>
      <c r="K13" s="16">
        <v>1000</v>
      </c>
      <c r="L13" s="16">
        <v>1000</v>
      </c>
      <c r="M13" s="16">
        <v>1000</v>
      </c>
      <c r="N13" s="16">
        <v>110</v>
      </c>
      <c r="O13" s="16">
        <v>75</v>
      </c>
      <c r="P13" s="16">
        <v>50</v>
      </c>
      <c r="Q13" s="5"/>
    </row>
    <row r="14" spans="1:17">
      <c r="C14">
        <v>10</v>
      </c>
      <c r="D14" s="2">
        <v>4</v>
      </c>
      <c r="G14" s="15" t="s">
        <v>12</v>
      </c>
      <c r="H14" s="16">
        <v>1000</v>
      </c>
      <c r="I14" s="16">
        <v>1000</v>
      </c>
      <c r="J14" s="16">
        <v>1000</v>
      </c>
      <c r="K14" s="16">
        <v>1000</v>
      </c>
      <c r="L14" s="16">
        <v>1000</v>
      </c>
      <c r="M14" s="16">
        <v>1000</v>
      </c>
      <c r="N14" s="16">
        <v>120</v>
      </c>
      <c r="O14" s="16">
        <v>85</v>
      </c>
      <c r="P14" s="16">
        <v>55</v>
      </c>
      <c r="Q14" s="5"/>
    </row>
    <row r="15" spans="1:17">
      <c r="C15">
        <v>12</v>
      </c>
      <c r="D15" s="2">
        <v>5</v>
      </c>
      <c r="G15" s="15" t="s">
        <v>14</v>
      </c>
      <c r="H15" s="16">
        <v>1000</v>
      </c>
      <c r="I15" s="16">
        <v>1000</v>
      </c>
      <c r="J15" s="16">
        <v>1000</v>
      </c>
      <c r="K15" s="16">
        <v>90</v>
      </c>
      <c r="L15" s="16">
        <v>70</v>
      </c>
      <c r="M15" s="16">
        <v>50</v>
      </c>
      <c r="N15" s="16">
        <v>130</v>
      </c>
      <c r="O15" s="16">
        <v>95</v>
      </c>
      <c r="P15" s="16">
        <v>60</v>
      </c>
      <c r="Q15" s="5"/>
    </row>
    <row r="16" spans="1:17">
      <c r="C16">
        <v>14</v>
      </c>
      <c r="D16" s="2">
        <v>7</v>
      </c>
      <c r="G16" s="15" t="s">
        <v>15</v>
      </c>
      <c r="H16" s="16">
        <v>170</v>
      </c>
      <c r="I16" s="16">
        <v>100</v>
      </c>
      <c r="J16" s="16">
        <v>70</v>
      </c>
      <c r="K16" s="16">
        <v>100</v>
      </c>
      <c r="L16" s="16">
        <v>80</v>
      </c>
      <c r="M16" s="16">
        <v>60</v>
      </c>
      <c r="N16" s="16">
        <v>140</v>
      </c>
      <c r="O16" s="16">
        <v>105</v>
      </c>
      <c r="P16" s="16">
        <v>65</v>
      </c>
      <c r="Q16" s="5"/>
    </row>
    <row r="17" spans="1:17">
      <c r="C17">
        <v>16</v>
      </c>
      <c r="D17" s="2">
        <v>7</v>
      </c>
      <c r="G17" s="15" t="s">
        <v>16</v>
      </c>
      <c r="H17" s="16">
        <v>185</v>
      </c>
      <c r="I17" s="16">
        <v>115</v>
      </c>
      <c r="J17" s="16">
        <v>78</v>
      </c>
      <c r="K17" s="16">
        <v>110</v>
      </c>
      <c r="L17" s="16">
        <v>90</v>
      </c>
      <c r="M17" s="16">
        <v>65</v>
      </c>
      <c r="N17" s="16">
        <v>150</v>
      </c>
      <c r="O17" s="16">
        <v>110</v>
      </c>
      <c r="P17" s="16">
        <v>70</v>
      </c>
      <c r="Q17" s="5"/>
    </row>
    <row r="18" spans="1:17">
      <c r="C18">
        <v>18</v>
      </c>
      <c r="D18" s="2">
        <v>7.5</v>
      </c>
      <c r="G18" s="15" t="s">
        <v>17</v>
      </c>
      <c r="H18" s="16">
        <v>195</v>
      </c>
      <c r="I18" s="16">
        <v>130</v>
      </c>
      <c r="J18" s="16">
        <v>86</v>
      </c>
      <c r="K18" s="16">
        <v>120</v>
      </c>
      <c r="L18" s="16">
        <v>95</v>
      </c>
      <c r="M18" s="16">
        <v>70</v>
      </c>
      <c r="N18" s="16">
        <v>160</v>
      </c>
      <c r="O18" s="16">
        <v>120</v>
      </c>
      <c r="P18" s="16">
        <v>75</v>
      </c>
    </row>
    <row r="19" spans="1:17" ht="15" customHeight="1">
      <c r="C19">
        <v>20</v>
      </c>
      <c r="D19" s="2">
        <v>9</v>
      </c>
      <c r="G19" s="15" t="s">
        <v>18</v>
      </c>
      <c r="H19" s="16">
        <v>1000</v>
      </c>
      <c r="I19" s="16">
        <v>1000</v>
      </c>
      <c r="J19" s="16">
        <v>1000</v>
      </c>
      <c r="K19" s="16">
        <v>125</v>
      </c>
      <c r="L19" s="16">
        <v>100</v>
      </c>
      <c r="M19" s="16">
        <v>75</v>
      </c>
      <c r="N19" s="16">
        <v>170</v>
      </c>
      <c r="O19" s="16">
        <v>125</v>
      </c>
      <c r="P19" s="16">
        <v>80</v>
      </c>
    </row>
    <row r="20" spans="1:17">
      <c r="C20">
        <v>22</v>
      </c>
      <c r="D20" s="2">
        <v>10.5</v>
      </c>
      <c r="G20" s="15" t="s">
        <v>33</v>
      </c>
      <c r="H20" s="16">
        <v>205</v>
      </c>
      <c r="I20" s="16">
        <v>140</v>
      </c>
      <c r="J20" s="16">
        <v>97</v>
      </c>
      <c r="K20" s="16">
        <v>130</v>
      </c>
      <c r="L20" s="16">
        <v>105</v>
      </c>
      <c r="M20" s="16">
        <v>80</v>
      </c>
      <c r="N20" s="16">
        <v>1000</v>
      </c>
      <c r="O20" s="16">
        <v>1000</v>
      </c>
      <c r="P20" s="16">
        <v>1000</v>
      </c>
    </row>
    <row r="21" spans="1:17">
      <c r="C21">
        <v>24</v>
      </c>
      <c r="D21" s="2">
        <v>14</v>
      </c>
      <c r="G21" s="15" t="s">
        <v>34</v>
      </c>
      <c r="H21" s="16">
        <v>215</v>
      </c>
      <c r="I21" s="16">
        <v>150</v>
      </c>
      <c r="J21" s="16">
        <v>111</v>
      </c>
      <c r="K21" s="16">
        <v>140</v>
      </c>
      <c r="L21" s="16">
        <v>110</v>
      </c>
      <c r="M21" s="16">
        <v>85</v>
      </c>
      <c r="N21" s="16">
        <v>1000</v>
      </c>
      <c r="O21" s="16">
        <v>1000</v>
      </c>
      <c r="P21" s="16">
        <v>1000</v>
      </c>
    </row>
    <row r="22" spans="1:17" ht="30">
      <c r="C22">
        <v>26</v>
      </c>
      <c r="D22" s="2">
        <v>15</v>
      </c>
      <c r="G22" s="15" t="s">
        <v>35</v>
      </c>
      <c r="H22" s="16">
        <v>1000</v>
      </c>
      <c r="I22" s="16">
        <v>1000</v>
      </c>
      <c r="J22" s="16">
        <v>1000</v>
      </c>
      <c r="K22" s="16">
        <v>145</v>
      </c>
      <c r="L22" s="16">
        <v>115</v>
      </c>
      <c r="M22" s="16">
        <v>90</v>
      </c>
      <c r="N22" s="16">
        <v>1000</v>
      </c>
      <c r="O22" s="16">
        <v>1000</v>
      </c>
      <c r="P22" s="16">
        <v>1000</v>
      </c>
    </row>
    <row r="23" spans="1:17">
      <c r="C23">
        <v>28</v>
      </c>
      <c r="D23" s="2">
        <v>18</v>
      </c>
      <c r="G23" s="15" t="s">
        <v>36</v>
      </c>
      <c r="H23" s="16">
        <v>223</v>
      </c>
      <c r="I23" s="16">
        <v>155</v>
      </c>
      <c r="J23" s="16">
        <v>120</v>
      </c>
      <c r="K23" s="16">
        <v>150</v>
      </c>
      <c r="L23" s="16">
        <v>120</v>
      </c>
      <c r="M23" s="16">
        <v>95</v>
      </c>
      <c r="N23" s="16">
        <v>1000</v>
      </c>
      <c r="O23" s="16">
        <v>1000</v>
      </c>
      <c r="P23" s="16">
        <v>1000</v>
      </c>
    </row>
    <row r="24" spans="1:17" ht="30">
      <c r="C24">
        <v>30</v>
      </c>
      <c r="D24" s="2">
        <v>21</v>
      </c>
      <c r="G24" s="15" t="s">
        <v>37</v>
      </c>
      <c r="H24" s="16">
        <v>230</v>
      </c>
      <c r="I24" s="16">
        <v>160</v>
      </c>
      <c r="J24" s="16">
        <v>126</v>
      </c>
      <c r="K24" s="16">
        <v>160</v>
      </c>
      <c r="L24" s="16">
        <v>130</v>
      </c>
      <c r="M24" s="16">
        <v>100</v>
      </c>
      <c r="N24" s="16">
        <v>1000</v>
      </c>
      <c r="O24" s="16">
        <v>1000</v>
      </c>
      <c r="P24" s="16">
        <v>1000</v>
      </c>
    </row>
    <row r="25" spans="1:17">
      <c r="C25">
        <v>32</v>
      </c>
      <c r="D25" s="2">
        <v>24</v>
      </c>
      <c r="G25" s="17"/>
      <c r="H25" s="15" t="s">
        <v>22</v>
      </c>
      <c r="I25" s="15" t="s">
        <v>23</v>
      </c>
      <c r="J25" s="15" t="s">
        <v>24</v>
      </c>
      <c r="K25" s="15" t="s">
        <v>25</v>
      </c>
      <c r="L25" s="15" t="s">
        <v>26</v>
      </c>
      <c r="M25" s="15" t="s">
        <v>27</v>
      </c>
      <c r="N25" s="15" t="s">
        <v>28</v>
      </c>
      <c r="O25" s="15" t="s">
        <v>29</v>
      </c>
      <c r="P25" s="15" t="s">
        <v>30</v>
      </c>
    </row>
    <row r="26" spans="1:17" ht="30">
      <c r="G26" s="15" t="s">
        <v>76</v>
      </c>
      <c r="H26" s="16">
        <v>1000</v>
      </c>
      <c r="I26" s="16">
        <v>1000</v>
      </c>
      <c r="J26" s="16">
        <v>1000</v>
      </c>
      <c r="K26" s="16">
        <v>1000</v>
      </c>
      <c r="L26" s="16">
        <v>1000</v>
      </c>
      <c r="M26" s="16">
        <v>1000</v>
      </c>
      <c r="N26" s="16">
        <v>35</v>
      </c>
      <c r="O26" s="16">
        <v>25</v>
      </c>
      <c r="P26" s="16">
        <v>15</v>
      </c>
    </row>
    <row r="27" spans="1:17" ht="30">
      <c r="A27" t="s">
        <v>83</v>
      </c>
      <c r="C27" t="s">
        <v>38</v>
      </c>
      <c r="D27" t="s">
        <v>48</v>
      </c>
      <c r="G27" s="15" t="s">
        <v>77</v>
      </c>
      <c r="H27" s="16">
        <v>1000</v>
      </c>
      <c r="I27" s="16">
        <v>1000</v>
      </c>
      <c r="J27" s="16">
        <v>1000</v>
      </c>
      <c r="K27" s="16">
        <v>90</v>
      </c>
      <c r="L27" s="16">
        <v>70</v>
      </c>
      <c r="M27" s="16">
        <v>50</v>
      </c>
      <c r="N27" s="16">
        <v>45</v>
      </c>
      <c r="O27" s="16">
        <v>35</v>
      </c>
      <c r="P27" s="16">
        <v>25</v>
      </c>
    </row>
    <row r="28" spans="1:17" ht="30">
      <c r="C28">
        <v>1</v>
      </c>
      <c r="D28" s="2">
        <v>20</v>
      </c>
      <c r="G28" s="15" t="s">
        <v>78</v>
      </c>
      <c r="H28" s="16">
        <v>135</v>
      </c>
      <c r="I28" s="16">
        <v>105</v>
      </c>
      <c r="J28" s="16">
        <v>60</v>
      </c>
      <c r="K28" s="16">
        <v>100</v>
      </c>
      <c r="L28" s="16">
        <v>80</v>
      </c>
      <c r="M28" s="16">
        <v>60</v>
      </c>
      <c r="N28" s="16">
        <v>55</v>
      </c>
      <c r="O28" s="16">
        <v>45</v>
      </c>
      <c r="P28" s="16">
        <v>35</v>
      </c>
    </row>
    <row r="29" spans="1:17" ht="30">
      <c r="C29">
        <f>C28+1</f>
        <v>2</v>
      </c>
      <c r="D29" s="2">
        <v>18</v>
      </c>
      <c r="G29" s="15" t="s">
        <v>79</v>
      </c>
      <c r="H29" s="16">
        <v>145</v>
      </c>
      <c r="I29" s="16">
        <v>115</v>
      </c>
      <c r="J29" s="16">
        <v>67</v>
      </c>
      <c r="K29" s="16">
        <v>110</v>
      </c>
      <c r="L29" s="16">
        <v>90</v>
      </c>
      <c r="M29" s="16">
        <v>70</v>
      </c>
      <c r="N29" s="16">
        <v>65</v>
      </c>
      <c r="O29" s="16">
        <v>55</v>
      </c>
      <c r="P29" s="16">
        <v>45</v>
      </c>
    </row>
    <row r="30" spans="1:17" ht="30">
      <c r="C30">
        <f t="shared" ref="C30:C93" si="0">C29+1</f>
        <v>3</v>
      </c>
      <c r="D30" s="2">
        <v>16</v>
      </c>
      <c r="G30" s="15" t="s">
        <v>80</v>
      </c>
      <c r="H30" s="16">
        <v>1000</v>
      </c>
      <c r="I30" s="16">
        <v>1000</v>
      </c>
      <c r="J30" s="16">
        <v>1000</v>
      </c>
      <c r="K30" s="16">
        <v>115</v>
      </c>
      <c r="L30" s="16">
        <v>95</v>
      </c>
      <c r="M30" s="16">
        <v>75</v>
      </c>
      <c r="N30" s="16">
        <v>75</v>
      </c>
      <c r="O30" s="16">
        <v>65</v>
      </c>
      <c r="P30" s="16">
        <v>55</v>
      </c>
    </row>
    <row r="31" spans="1:17" ht="30">
      <c r="C31">
        <f t="shared" si="0"/>
        <v>4</v>
      </c>
      <c r="D31" s="2">
        <v>15</v>
      </c>
      <c r="G31" s="15" t="s">
        <v>81</v>
      </c>
      <c r="H31" s="16">
        <v>153</v>
      </c>
      <c r="I31" s="16">
        <v>125</v>
      </c>
      <c r="J31" s="16">
        <v>71</v>
      </c>
      <c r="K31" s="16">
        <v>120</v>
      </c>
      <c r="L31" s="16">
        <v>100</v>
      </c>
      <c r="M31" s="16">
        <v>80</v>
      </c>
      <c r="N31" s="16">
        <v>1000</v>
      </c>
      <c r="O31" s="16">
        <v>1000</v>
      </c>
      <c r="P31" s="16">
        <v>1000</v>
      </c>
    </row>
    <row r="32" spans="1:17" ht="30">
      <c r="C32">
        <f t="shared" si="0"/>
        <v>5</v>
      </c>
      <c r="D32" s="2">
        <v>14</v>
      </c>
      <c r="G32" s="15" t="s">
        <v>82</v>
      </c>
      <c r="H32" s="16">
        <v>158</v>
      </c>
      <c r="I32" s="16">
        <v>130</v>
      </c>
      <c r="J32" s="16">
        <v>75</v>
      </c>
      <c r="K32" s="16">
        <v>130</v>
      </c>
      <c r="L32" s="16">
        <v>110</v>
      </c>
      <c r="M32" s="16">
        <v>90</v>
      </c>
      <c r="N32" s="16">
        <v>1000</v>
      </c>
      <c r="O32" s="16">
        <v>1000</v>
      </c>
      <c r="P32" s="16">
        <v>1000</v>
      </c>
    </row>
    <row r="33" spans="3:16">
      <c r="C33">
        <f t="shared" si="0"/>
        <v>6</v>
      </c>
      <c r="D33" s="2">
        <v>13</v>
      </c>
      <c r="G33" s="19"/>
      <c r="H33" s="18" t="s">
        <v>22</v>
      </c>
      <c r="I33" s="18" t="s">
        <v>23</v>
      </c>
      <c r="J33" s="18" t="s">
        <v>24</v>
      </c>
      <c r="K33" s="18" t="s">
        <v>25</v>
      </c>
      <c r="L33" s="18" t="s">
        <v>26</v>
      </c>
      <c r="M33" s="18" t="s">
        <v>27</v>
      </c>
      <c r="N33" s="18" t="s">
        <v>28</v>
      </c>
      <c r="O33" s="18" t="s">
        <v>29</v>
      </c>
      <c r="P33" s="18" t="s">
        <v>30</v>
      </c>
    </row>
    <row r="34" spans="3:16" ht="30">
      <c r="C34">
        <f t="shared" si="0"/>
        <v>7</v>
      </c>
      <c r="D34" s="2">
        <v>12</v>
      </c>
      <c r="G34" s="18" t="s">
        <v>64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>
        <v>40</v>
      </c>
      <c r="O34" s="19">
        <v>35</v>
      </c>
      <c r="P34" s="19">
        <v>30</v>
      </c>
    </row>
    <row r="35" spans="3:16" ht="30">
      <c r="C35">
        <f t="shared" si="0"/>
        <v>8</v>
      </c>
      <c r="D35" s="2">
        <v>11</v>
      </c>
      <c r="G35" s="18" t="s">
        <v>65</v>
      </c>
      <c r="H35" s="19" t="s">
        <v>13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>
        <v>48</v>
      </c>
      <c r="O35" s="19">
        <v>42</v>
      </c>
      <c r="P35" s="19">
        <v>36</v>
      </c>
    </row>
    <row r="36" spans="3:16" ht="30">
      <c r="C36">
        <f t="shared" si="0"/>
        <v>9</v>
      </c>
      <c r="D36" s="2">
        <v>10</v>
      </c>
      <c r="G36" s="18" t="s">
        <v>66</v>
      </c>
      <c r="H36" s="19" t="s">
        <v>13</v>
      </c>
      <c r="I36" s="19" t="s">
        <v>13</v>
      </c>
      <c r="J36" s="19" t="s">
        <v>13</v>
      </c>
      <c r="K36" s="19">
        <v>55</v>
      </c>
      <c r="L36" s="19">
        <v>45</v>
      </c>
      <c r="M36" s="19">
        <v>35</v>
      </c>
      <c r="N36" s="19">
        <v>55</v>
      </c>
      <c r="O36" s="19">
        <v>48</v>
      </c>
      <c r="P36" s="19">
        <v>40</v>
      </c>
    </row>
    <row r="37" spans="3:16" ht="30">
      <c r="C37">
        <f t="shared" si="0"/>
        <v>10</v>
      </c>
      <c r="D37" s="2">
        <v>9</v>
      </c>
      <c r="G37" s="18" t="s">
        <v>67</v>
      </c>
      <c r="H37" s="19">
        <v>57</v>
      </c>
      <c r="I37" s="19">
        <v>40</v>
      </c>
      <c r="J37" s="19">
        <v>33</v>
      </c>
      <c r="K37" s="19">
        <v>60</v>
      </c>
      <c r="L37" s="19">
        <v>49</v>
      </c>
      <c r="M37" s="19">
        <v>39</v>
      </c>
      <c r="N37" s="19">
        <v>61</v>
      </c>
      <c r="O37" s="19">
        <v>51</v>
      </c>
      <c r="P37" s="19">
        <v>42</v>
      </c>
    </row>
    <row r="38" spans="3:16" ht="30">
      <c r="C38">
        <f t="shared" si="0"/>
        <v>11</v>
      </c>
      <c r="D38" s="2">
        <v>8</v>
      </c>
      <c r="G38" s="18" t="s">
        <v>68</v>
      </c>
      <c r="H38" s="19">
        <v>63</v>
      </c>
      <c r="I38" s="19">
        <v>45</v>
      </c>
      <c r="J38" s="19">
        <v>38</v>
      </c>
      <c r="K38" s="19">
        <v>65</v>
      </c>
      <c r="L38" s="19">
        <v>54</v>
      </c>
      <c r="M38" s="19">
        <v>43</v>
      </c>
      <c r="N38" s="19">
        <v>66</v>
      </c>
      <c r="O38" s="19">
        <v>56</v>
      </c>
      <c r="P38" s="19">
        <v>46</v>
      </c>
    </row>
    <row r="39" spans="3:16" ht="30">
      <c r="C39">
        <f t="shared" si="0"/>
        <v>12</v>
      </c>
      <c r="D39" s="2">
        <v>7</v>
      </c>
      <c r="G39" s="18" t="s">
        <v>69</v>
      </c>
      <c r="H39" s="19">
        <v>68</v>
      </c>
      <c r="I39" s="19">
        <v>50</v>
      </c>
      <c r="J39" s="19">
        <v>43</v>
      </c>
      <c r="K39" s="19">
        <v>70</v>
      </c>
      <c r="L39" s="19">
        <v>58</v>
      </c>
      <c r="M39" s="19">
        <v>46</v>
      </c>
      <c r="N39" s="19">
        <v>71</v>
      </c>
      <c r="O39" s="19">
        <v>61</v>
      </c>
      <c r="P39" s="19">
        <v>51</v>
      </c>
    </row>
    <row r="40" spans="3:16" ht="30">
      <c r="C40">
        <f t="shared" si="0"/>
        <v>13</v>
      </c>
      <c r="D40" s="2">
        <v>6</v>
      </c>
      <c r="G40" s="18" t="s">
        <v>70</v>
      </c>
      <c r="H40" s="19" t="s">
        <v>13</v>
      </c>
      <c r="I40" s="19" t="s">
        <v>13</v>
      </c>
      <c r="J40" s="19" t="s">
        <v>13</v>
      </c>
      <c r="K40" s="19">
        <v>72</v>
      </c>
      <c r="L40" s="19">
        <v>60</v>
      </c>
      <c r="M40" s="19">
        <v>48</v>
      </c>
      <c r="N40" s="19">
        <v>74</v>
      </c>
      <c r="O40" s="19">
        <v>64</v>
      </c>
      <c r="P40" s="19">
        <v>54</v>
      </c>
    </row>
    <row r="41" spans="3:16" ht="30">
      <c r="C41">
        <f t="shared" si="0"/>
        <v>14</v>
      </c>
      <c r="D41" s="2">
        <v>5</v>
      </c>
      <c r="G41" s="18" t="s">
        <v>71</v>
      </c>
      <c r="H41" s="19">
        <v>73</v>
      </c>
      <c r="I41" s="19">
        <v>55</v>
      </c>
      <c r="J41" s="19">
        <v>47</v>
      </c>
      <c r="K41" s="19">
        <v>74</v>
      </c>
      <c r="L41" s="19">
        <v>62</v>
      </c>
      <c r="M41" s="19">
        <v>50</v>
      </c>
      <c r="N41" s="19" t="s">
        <v>13</v>
      </c>
      <c r="O41" s="19" t="s">
        <v>13</v>
      </c>
      <c r="P41" s="19" t="s">
        <v>13</v>
      </c>
    </row>
    <row r="42" spans="3:16" ht="30">
      <c r="C42">
        <f t="shared" si="0"/>
        <v>15</v>
      </c>
      <c r="D42" s="2">
        <v>4</v>
      </c>
      <c r="G42" s="18" t="s">
        <v>72</v>
      </c>
      <c r="H42" s="19">
        <v>78</v>
      </c>
      <c r="I42" s="19">
        <v>58</v>
      </c>
      <c r="J42" s="19">
        <v>52</v>
      </c>
      <c r="K42" s="19">
        <v>79</v>
      </c>
      <c r="L42" s="19">
        <v>66</v>
      </c>
      <c r="M42" s="19">
        <v>54</v>
      </c>
      <c r="N42" s="19" t="s">
        <v>13</v>
      </c>
      <c r="O42" s="19" t="s">
        <v>13</v>
      </c>
      <c r="P42" s="19" t="s">
        <v>13</v>
      </c>
    </row>
    <row r="43" spans="3:16" ht="30">
      <c r="C43">
        <f t="shared" si="0"/>
        <v>16</v>
      </c>
      <c r="D43" s="2">
        <v>3</v>
      </c>
      <c r="G43" s="18" t="s">
        <v>73</v>
      </c>
      <c r="H43" s="19" t="s">
        <v>13</v>
      </c>
      <c r="I43" s="19" t="s">
        <v>13</v>
      </c>
      <c r="J43" s="19" t="s">
        <v>13</v>
      </c>
      <c r="K43" s="19">
        <v>83</v>
      </c>
      <c r="L43" s="19">
        <v>69</v>
      </c>
      <c r="M43" s="19">
        <v>56</v>
      </c>
      <c r="N43" s="19" t="s">
        <v>13</v>
      </c>
      <c r="O43" s="19" t="s">
        <v>13</v>
      </c>
      <c r="P43" s="19" t="s">
        <v>13</v>
      </c>
    </row>
    <row r="44" spans="3:16" ht="30">
      <c r="C44">
        <f t="shared" si="0"/>
        <v>17</v>
      </c>
      <c r="D44" s="2">
        <v>2</v>
      </c>
      <c r="G44" s="18" t="s">
        <v>74</v>
      </c>
      <c r="H44" s="19">
        <v>82</v>
      </c>
      <c r="I44" s="19">
        <v>60</v>
      </c>
      <c r="J44" s="19">
        <v>55</v>
      </c>
      <c r="K44" s="19">
        <v>86</v>
      </c>
      <c r="L44" s="19">
        <v>72</v>
      </c>
      <c r="M44" s="19">
        <v>58</v>
      </c>
      <c r="N44" s="19" t="s">
        <v>13</v>
      </c>
      <c r="O44" s="19" t="s">
        <v>13</v>
      </c>
      <c r="P44" s="19" t="s">
        <v>13</v>
      </c>
    </row>
    <row r="45" spans="3:16" ht="30">
      <c r="C45">
        <f t="shared" si="0"/>
        <v>18</v>
      </c>
      <c r="D45" s="2">
        <v>1</v>
      </c>
      <c r="G45" s="18" t="s">
        <v>75</v>
      </c>
      <c r="H45" s="19">
        <v>84</v>
      </c>
      <c r="I45" s="19">
        <v>62</v>
      </c>
      <c r="J45" s="19">
        <v>58</v>
      </c>
      <c r="K45" s="19">
        <v>90</v>
      </c>
      <c r="L45" s="19">
        <v>75</v>
      </c>
      <c r="M45" s="19">
        <v>60</v>
      </c>
      <c r="N45" s="19" t="s">
        <v>13</v>
      </c>
      <c r="O45" s="19" t="s">
        <v>13</v>
      </c>
      <c r="P45" s="19" t="s">
        <v>13</v>
      </c>
    </row>
    <row r="46" spans="3:16">
      <c r="C46">
        <f t="shared" si="0"/>
        <v>19</v>
      </c>
      <c r="D46" s="2">
        <v>0</v>
      </c>
    </row>
    <row r="47" spans="3:16">
      <c r="C47">
        <f t="shared" si="0"/>
        <v>20</v>
      </c>
      <c r="D47" s="2">
        <v>0</v>
      </c>
    </row>
    <row r="48" spans="3:16">
      <c r="C48">
        <f t="shared" si="0"/>
        <v>21</v>
      </c>
      <c r="D48" s="2">
        <v>0</v>
      </c>
    </row>
    <row r="49" spans="3:4">
      <c r="C49">
        <f t="shared" si="0"/>
        <v>22</v>
      </c>
      <c r="D49" s="2">
        <v>0</v>
      </c>
    </row>
    <row r="50" spans="3:4">
      <c r="C50">
        <f t="shared" si="0"/>
        <v>23</v>
      </c>
      <c r="D50" s="2">
        <v>0</v>
      </c>
    </row>
    <row r="51" spans="3:4">
      <c r="C51">
        <f t="shared" si="0"/>
        <v>24</v>
      </c>
      <c r="D51" s="2">
        <v>0</v>
      </c>
    </row>
    <row r="52" spans="3:4">
      <c r="C52">
        <f t="shared" si="0"/>
        <v>25</v>
      </c>
      <c r="D52" s="2">
        <v>0</v>
      </c>
    </row>
    <row r="53" spans="3:4">
      <c r="C53">
        <f t="shared" si="0"/>
        <v>26</v>
      </c>
      <c r="D53" s="2">
        <v>0</v>
      </c>
    </row>
    <row r="54" spans="3:4">
      <c r="C54">
        <f t="shared" si="0"/>
        <v>27</v>
      </c>
      <c r="D54" s="2">
        <v>0</v>
      </c>
    </row>
    <row r="55" spans="3:4">
      <c r="C55">
        <f t="shared" si="0"/>
        <v>28</v>
      </c>
      <c r="D55" s="2">
        <v>0</v>
      </c>
    </row>
    <row r="56" spans="3:4">
      <c r="C56">
        <f t="shared" si="0"/>
        <v>29</v>
      </c>
      <c r="D56" s="2">
        <v>0</v>
      </c>
    </row>
    <row r="57" spans="3:4">
      <c r="C57">
        <f t="shared" si="0"/>
        <v>30</v>
      </c>
      <c r="D57" s="2">
        <v>0</v>
      </c>
    </row>
    <row r="58" spans="3:4">
      <c r="C58">
        <f t="shared" si="0"/>
        <v>31</v>
      </c>
      <c r="D58" s="2">
        <v>0</v>
      </c>
    </row>
    <row r="59" spans="3:4">
      <c r="C59">
        <f t="shared" si="0"/>
        <v>32</v>
      </c>
      <c r="D59" s="2">
        <v>0</v>
      </c>
    </row>
    <row r="60" spans="3:4">
      <c r="C60">
        <f t="shared" si="0"/>
        <v>33</v>
      </c>
      <c r="D60" s="2">
        <v>0</v>
      </c>
    </row>
    <row r="61" spans="3:4">
      <c r="C61">
        <f t="shared" si="0"/>
        <v>34</v>
      </c>
      <c r="D61" s="2">
        <v>0</v>
      </c>
    </row>
    <row r="62" spans="3:4">
      <c r="C62">
        <f t="shared" si="0"/>
        <v>35</v>
      </c>
      <c r="D62" s="2">
        <v>0</v>
      </c>
    </row>
    <row r="63" spans="3:4">
      <c r="C63">
        <f t="shared" si="0"/>
        <v>36</v>
      </c>
      <c r="D63" s="2">
        <v>0</v>
      </c>
    </row>
    <row r="64" spans="3:4">
      <c r="C64">
        <f t="shared" si="0"/>
        <v>37</v>
      </c>
      <c r="D64" s="2">
        <v>0</v>
      </c>
    </row>
    <row r="65" spans="3:4">
      <c r="C65">
        <f t="shared" si="0"/>
        <v>38</v>
      </c>
      <c r="D65" s="2">
        <v>0</v>
      </c>
    </row>
    <row r="66" spans="3:4">
      <c r="C66">
        <f t="shared" si="0"/>
        <v>39</v>
      </c>
      <c r="D66" s="2">
        <v>0</v>
      </c>
    </row>
    <row r="67" spans="3:4">
      <c r="C67">
        <f t="shared" si="0"/>
        <v>40</v>
      </c>
      <c r="D67" s="2">
        <v>0</v>
      </c>
    </row>
    <row r="68" spans="3:4">
      <c r="C68">
        <f t="shared" si="0"/>
        <v>41</v>
      </c>
      <c r="D68" s="2">
        <v>0</v>
      </c>
    </row>
    <row r="69" spans="3:4">
      <c r="C69">
        <f t="shared" si="0"/>
        <v>42</v>
      </c>
      <c r="D69" s="2">
        <v>0</v>
      </c>
    </row>
    <row r="70" spans="3:4">
      <c r="C70">
        <f t="shared" si="0"/>
        <v>43</v>
      </c>
      <c r="D70" s="2">
        <v>0</v>
      </c>
    </row>
    <row r="71" spans="3:4">
      <c r="C71">
        <f t="shared" si="0"/>
        <v>44</v>
      </c>
      <c r="D71" s="2">
        <v>0</v>
      </c>
    </row>
    <row r="72" spans="3:4">
      <c r="C72">
        <f t="shared" si="0"/>
        <v>45</v>
      </c>
      <c r="D72" s="2">
        <v>0</v>
      </c>
    </row>
    <row r="73" spans="3:4">
      <c r="C73">
        <f t="shared" si="0"/>
        <v>46</v>
      </c>
      <c r="D73" s="2">
        <v>0</v>
      </c>
    </row>
    <row r="74" spans="3:4">
      <c r="C74">
        <f t="shared" si="0"/>
        <v>47</v>
      </c>
      <c r="D74" s="2">
        <v>0</v>
      </c>
    </row>
    <row r="75" spans="3:4">
      <c r="C75">
        <f t="shared" si="0"/>
        <v>48</v>
      </c>
      <c r="D75" s="2">
        <v>0</v>
      </c>
    </row>
    <row r="76" spans="3:4">
      <c r="C76">
        <f t="shared" si="0"/>
        <v>49</v>
      </c>
      <c r="D76" s="2">
        <v>0</v>
      </c>
    </row>
    <row r="77" spans="3:4">
      <c r="C77">
        <f t="shared" si="0"/>
        <v>50</v>
      </c>
      <c r="D77" s="2">
        <v>0</v>
      </c>
    </row>
    <row r="78" spans="3:4">
      <c r="C78">
        <f t="shared" si="0"/>
        <v>51</v>
      </c>
      <c r="D78" s="2">
        <v>0</v>
      </c>
    </row>
    <row r="79" spans="3:4">
      <c r="C79">
        <f t="shared" si="0"/>
        <v>52</v>
      </c>
      <c r="D79" s="2">
        <v>0</v>
      </c>
    </row>
    <row r="80" spans="3:4">
      <c r="C80">
        <f t="shared" si="0"/>
        <v>53</v>
      </c>
      <c r="D80" s="2">
        <v>0</v>
      </c>
    </row>
    <row r="81" spans="3:4">
      <c r="C81">
        <f t="shared" si="0"/>
        <v>54</v>
      </c>
      <c r="D81" s="2">
        <v>0</v>
      </c>
    </row>
    <row r="82" spans="3:4">
      <c r="C82">
        <f t="shared" si="0"/>
        <v>55</v>
      </c>
      <c r="D82" s="2">
        <v>0</v>
      </c>
    </row>
    <row r="83" spans="3:4">
      <c r="C83">
        <f t="shared" si="0"/>
        <v>56</v>
      </c>
      <c r="D83" s="2">
        <v>0</v>
      </c>
    </row>
    <row r="84" spans="3:4">
      <c r="C84">
        <f t="shared" si="0"/>
        <v>57</v>
      </c>
      <c r="D84" s="2">
        <v>0</v>
      </c>
    </row>
    <row r="85" spans="3:4">
      <c r="C85">
        <f t="shared" si="0"/>
        <v>58</v>
      </c>
      <c r="D85" s="2">
        <v>0</v>
      </c>
    </row>
    <row r="86" spans="3:4">
      <c r="C86">
        <f t="shared" si="0"/>
        <v>59</v>
      </c>
      <c r="D86" s="2">
        <v>0</v>
      </c>
    </row>
    <row r="87" spans="3:4">
      <c r="C87">
        <f t="shared" si="0"/>
        <v>60</v>
      </c>
      <c r="D87" s="2">
        <v>0</v>
      </c>
    </row>
    <row r="88" spans="3:4">
      <c r="C88">
        <f t="shared" si="0"/>
        <v>61</v>
      </c>
      <c r="D88" s="2">
        <v>0</v>
      </c>
    </row>
    <row r="89" spans="3:4">
      <c r="C89">
        <f t="shared" si="0"/>
        <v>62</v>
      </c>
      <c r="D89" s="2">
        <v>0</v>
      </c>
    </row>
    <row r="90" spans="3:4">
      <c r="C90">
        <f t="shared" si="0"/>
        <v>63</v>
      </c>
      <c r="D90" s="2">
        <v>0</v>
      </c>
    </row>
    <row r="91" spans="3:4">
      <c r="C91">
        <f t="shared" si="0"/>
        <v>64</v>
      </c>
      <c r="D91" s="2">
        <v>0</v>
      </c>
    </row>
    <row r="92" spans="3:4">
      <c r="C92">
        <f t="shared" si="0"/>
        <v>65</v>
      </c>
      <c r="D92" s="2">
        <v>0</v>
      </c>
    </row>
    <row r="93" spans="3:4">
      <c r="C93">
        <f t="shared" si="0"/>
        <v>66</v>
      </c>
      <c r="D93" s="2">
        <v>0</v>
      </c>
    </row>
    <row r="94" spans="3:4">
      <c r="C94">
        <f t="shared" ref="C94" si="1">C93+1</f>
        <v>67</v>
      </c>
      <c r="D94" s="2">
        <v>0</v>
      </c>
    </row>
  </sheetData>
  <mergeCells count="4">
    <mergeCell ref="G11:G12"/>
    <mergeCell ref="H11:J11"/>
    <mergeCell ref="K11:M11"/>
    <mergeCell ref="N11:P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topLeftCell="A13" workbookViewId="0">
      <selection activeCell="J29" sqref="J29"/>
    </sheetView>
  </sheetViews>
  <sheetFormatPr defaultRowHeight="15"/>
  <cols>
    <col min="1" max="1" width="9.85546875" customWidth="1"/>
    <col min="3" max="3" width="21.42578125" customWidth="1"/>
    <col min="4" max="4" width="11" customWidth="1"/>
    <col min="7" max="7" width="11.85546875" customWidth="1"/>
    <col min="8" max="8" width="11.42578125" customWidth="1"/>
  </cols>
  <sheetData>
    <row r="1" spans="1:8" ht="18.75">
      <c r="A1" s="31" t="s">
        <v>109</v>
      </c>
      <c r="B1" s="31" t="s">
        <v>108</v>
      </c>
      <c r="C1" s="32" t="s">
        <v>41</v>
      </c>
      <c r="D1" s="32" t="s">
        <v>42</v>
      </c>
      <c r="E1" s="32" t="s">
        <v>44</v>
      </c>
      <c r="F1" s="32" t="s">
        <v>8</v>
      </c>
      <c r="G1" s="32" t="s">
        <v>45</v>
      </c>
      <c r="H1" s="32" t="s">
        <v>46</v>
      </c>
    </row>
    <row r="2" spans="1:8" ht="18.75" customHeight="1" thickBot="1">
      <c r="A2" s="39"/>
      <c r="B2" s="40"/>
      <c r="C2" s="41"/>
      <c r="D2" s="42"/>
      <c r="E2" s="42"/>
      <c r="F2" s="42"/>
      <c r="G2" s="43"/>
      <c r="H2" s="43"/>
    </row>
    <row r="3" spans="1:8" ht="18.75" customHeight="1">
      <c r="A3" s="63">
        <v>1</v>
      </c>
      <c r="B3" s="44">
        <v>1</v>
      </c>
      <c r="C3" s="45" t="s">
        <v>129</v>
      </c>
      <c r="D3" s="46">
        <v>2008</v>
      </c>
      <c r="E3" s="46">
        <v>21</v>
      </c>
      <c r="F3" s="46">
        <v>4</v>
      </c>
      <c r="G3" s="47">
        <v>121</v>
      </c>
      <c r="H3" s="48">
        <v>230</v>
      </c>
    </row>
    <row r="4" spans="1:8" ht="18.75" customHeight="1">
      <c r="A4" s="64"/>
      <c r="B4" s="35">
        <v>2</v>
      </c>
      <c r="C4" s="36" t="s">
        <v>89</v>
      </c>
      <c r="D4" s="37">
        <v>2006</v>
      </c>
      <c r="E4" s="37">
        <v>30</v>
      </c>
      <c r="F4" s="37">
        <v>4</v>
      </c>
      <c r="G4" s="38">
        <v>150</v>
      </c>
      <c r="H4" s="49">
        <v>265</v>
      </c>
    </row>
    <row r="5" spans="1:8" ht="18.75" customHeight="1">
      <c r="A5" s="64"/>
      <c r="B5" s="35">
        <v>3</v>
      </c>
      <c r="C5" s="36" t="s">
        <v>134</v>
      </c>
      <c r="D5" s="37">
        <v>2008</v>
      </c>
      <c r="E5" s="37">
        <v>30</v>
      </c>
      <c r="F5" s="37">
        <v>6</v>
      </c>
      <c r="G5" s="38">
        <v>103</v>
      </c>
      <c r="H5" s="49">
        <v>226</v>
      </c>
    </row>
    <row r="6" spans="1:8" ht="18.75" customHeight="1" thickBot="1">
      <c r="A6" s="65"/>
      <c r="B6" s="50">
        <v>4</v>
      </c>
      <c r="C6" s="51" t="s">
        <v>91</v>
      </c>
      <c r="D6" s="52">
        <v>2006</v>
      </c>
      <c r="E6" s="52">
        <v>32</v>
      </c>
      <c r="F6" s="52">
        <v>6</v>
      </c>
      <c r="G6" s="53">
        <v>80</v>
      </c>
      <c r="H6" s="54">
        <v>190</v>
      </c>
    </row>
    <row r="7" spans="1:8" ht="18.75" customHeight="1">
      <c r="A7" s="63">
        <v>2</v>
      </c>
      <c r="B7" s="44">
        <v>1</v>
      </c>
      <c r="C7" s="45" t="s">
        <v>90</v>
      </c>
      <c r="D7" s="46">
        <v>2008</v>
      </c>
      <c r="E7" s="46">
        <v>32.5</v>
      </c>
      <c r="F7" s="46">
        <v>4</v>
      </c>
      <c r="G7" s="47">
        <v>111</v>
      </c>
      <c r="H7" s="48">
        <v>199</v>
      </c>
    </row>
    <row r="8" spans="1:8" ht="18.75" customHeight="1">
      <c r="A8" s="64"/>
      <c r="B8" s="35">
        <v>2</v>
      </c>
      <c r="C8" s="36" t="s">
        <v>87</v>
      </c>
      <c r="D8" s="37">
        <v>2010</v>
      </c>
      <c r="E8" s="37">
        <v>32.5</v>
      </c>
      <c r="F8" s="37">
        <v>4</v>
      </c>
      <c r="G8" s="38">
        <v>155</v>
      </c>
      <c r="H8" s="49">
        <v>204</v>
      </c>
    </row>
    <row r="9" spans="1:8" ht="18.75" customHeight="1">
      <c r="A9" s="64"/>
      <c r="B9" s="35">
        <v>3</v>
      </c>
      <c r="C9" s="36" t="s">
        <v>126</v>
      </c>
      <c r="D9" s="37">
        <v>2004</v>
      </c>
      <c r="E9" s="37">
        <v>35</v>
      </c>
      <c r="F9" s="37">
        <v>6</v>
      </c>
      <c r="G9" s="38">
        <v>113</v>
      </c>
      <c r="H9" s="49">
        <v>166</v>
      </c>
    </row>
    <row r="10" spans="1:8" ht="18.75" customHeight="1" thickBot="1">
      <c r="A10" s="65"/>
      <c r="B10" s="50">
        <v>4</v>
      </c>
      <c r="C10" s="51" t="s">
        <v>125</v>
      </c>
      <c r="D10" s="52">
        <v>2004</v>
      </c>
      <c r="E10" s="52">
        <v>36</v>
      </c>
      <c r="F10" s="52">
        <v>8</v>
      </c>
      <c r="G10" s="53">
        <v>34</v>
      </c>
      <c r="H10" s="54">
        <v>68</v>
      </c>
    </row>
    <row r="11" spans="1:8" ht="18.75" customHeight="1">
      <c r="A11" s="63">
        <v>3</v>
      </c>
      <c r="B11" s="44">
        <v>1</v>
      </c>
      <c r="C11" s="45" t="s">
        <v>127</v>
      </c>
      <c r="D11" s="46">
        <v>2005</v>
      </c>
      <c r="E11" s="46">
        <v>37</v>
      </c>
      <c r="F11" s="46">
        <v>8</v>
      </c>
      <c r="G11" s="47">
        <v>70</v>
      </c>
      <c r="H11" s="48">
        <v>176</v>
      </c>
    </row>
    <row r="12" spans="1:8" ht="18.75" customHeight="1">
      <c r="A12" s="64"/>
      <c r="B12" s="35">
        <v>2</v>
      </c>
      <c r="C12" s="36" t="s">
        <v>116</v>
      </c>
      <c r="D12" s="37">
        <v>2002</v>
      </c>
      <c r="E12" s="37">
        <v>44</v>
      </c>
      <c r="F12" s="37">
        <v>12</v>
      </c>
      <c r="G12" s="38">
        <v>77</v>
      </c>
      <c r="H12" s="49">
        <v>110</v>
      </c>
    </row>
    <row r="13" spans="1:8" ht="18.75" customHeight="1">
      <c r="A13" s="64"/>
      <c r="B13" s="35">
        <v>3</v>
      </c>
      <c r="C13" s="36" t="s">
        <v>94</v>
      </c>
      <c r="D13" s="37">
        <v>2004</v>
      </c>
      <c r="E13" s="37">
        <v>45.5</v>
      </c>
      <c r="F13" s="37">
        <v>10</v>
      </c>
      <c r="G13" s="38">
        <v>50</v>
      </c>
      <c r="H13" s="49">
        <v>100</v>
      </c>
    </row>
    <row r="14" spans="1:8" ht="18.75" customHeight="1" thickBot="1">
      <c r="A14" s="65"/>
      <c r="B14" s="50">
        <v>4</v>
      </c>
      <c r="C14" s="51" t="s">
        <v>115</v>
      </c>
      <c r="D14" s="52">
        <v>2002</v>
      </c>
      <c r="E14" s="52">
        <v>50</v>
      </c>
      <c r="F14" s="52">
        <v>12</v>
      </c>
      <c r="G14" s="53">
        <v>61</v>
      </c>
      <c r="H14" s="54">
        <v>80</v>
      </c>
    </row>
    <row r="15" spans="1:8" ht="18.75" customHeight="1">
      <c r="A15" s="63">
        <v>4</v>
      </c>
      <c r="B15" s="44">
        <v>1</v>
      </c>
      <c r="C15" s="45" t="s">
        <v>103</v>
      </c>
      <c r="D15" s="46">
        <v>2003</v>
      </c>
      <c r="E15" s="46">
        <v>50</v>
      </c>
      <c r="F15" s="46">
        <v>16</v>
      </c>
      <c r="G15" s="47">
        <v>50</v>
      </c>
      <c r="H15" s="48">
        <v>130</v>
      </c>
    </row>
    <row r="16" spans="1:8" ht="18.75" customHeight="1">
      <c r="A16" s="64"/>
      <c r="B16" s="35">
        <v>2</v>
      </c>
      <c r="C16" s="36" t="s">
        <v>118</v>
      </c>
      <c r="D16" s="37">
        <v>2004</v>
      </c>
      <c r="E16" s="37">
        <v>50</v>
      </c>
      <c r="F16" s="37">
        <v>12</v>
      </c>
      <c r="G16" s="38">
        <v>71</v>
      </c>
      <c r="H16" s="49">
        <v>140</v>
      </c>
    </row>
    <row r="17" spans="1:8" ht="18.75" customHeight="1">
      <c r="A17" s="64"/>
      <c r="B17" s="35">
        <v>3</v>
      </c>
      <c r="C17" s="36" t="s">
        <v>119</v>
      </c>
      <c r="D17" s="37">
        <v>2005</v>
      </c>
      <c r="E17" s="37">
        <v>50</v>
      </c>
      <c r="F17" s="37">
        <v>12</v>
      </c>
      <c r="G17" s="38">
        <v>60</v>
      </c>
      <c r="H17" s="49">
        <v>196</v>
      </c>
    </row>
    <row r="18" spans="1:8" ht="18.75" customHeight="1" thickBot="1">
      <c r="A18" s="65"/>
      <c r="B18" s="50">
        <v>4</v>
      </c>
      <c r="C18" s="51" t="s">
        <v>106</v>
      </c>
      <c r="D18" s="52">
        <v>2002</v>
      </c>
      <c r="E18" s="52">
        <v>52</v>
      </c>
      <c r="F18" s="52">
        <v>12</v>
      </c>
      <c r="G18" s="53">
        <v>65</v>
      </c>
      <c r="H18" s="54">
        <v>211</v>
      </c>
    </row>
    <row r="19" spans="1:8" ht="18.75" customHeight="1">
      <c r="A19" s="63">
        <v>5</v>
      </c>
      <c r="B19" s="44">
        <v>1</v>
      </c>
      <c r="C19" s="45" t="s">
        <v>107</v>
      </c>
      <c r="D19" s="46">
        <v>2003</v>
      </c>
      <c r="E19" s="46">
        <v>53</v>
      </c>
      <c r="F19" s="46">
        <v>12</v>
      </c>
      <c r="G19" s="47">
        <v>70</v>
      </c>
      <c r="H19" s="48">
        <v>100</v>
      </c>
    </row>
    <row r="20" spans="1:8" ht="18.75" customHeight="1">
      <c r="A20" s="64"/>
      <c r="B20" s="35">
        <v>2</v>
      </c>
      <c r="C20" s="36" t="s">
        <v>122</v>
      </c>
      <c r="D20" s="37">
        <v>2002</v>
      </c>
      <c r="E20" s="37">
        <v>53.5</v>
      </c>
      <c r="F20" s="37">
        <v>12</v>
      </c>
      <c r="G20" s="38">
        <v>66</v>
      </c>
      <c r="H20" s="49">
        <v>89</v>
      </c>
    </row>
    <row r="21" spans="1:8" ht="18.75" customHeight="1">
      <c r="A21" s="64"/>
      <c r="B21" s="35">
        <v>3</v>
      </c>
      <c r="C21" s="36" t="s">
        <v>104</v>
      </c>
      <c r="D21" s="37">
        <v>2002</v>
      </c>
      <c r="E21" s="37">
        <v>54</v>
      </c>
      <c r="F21" s="37">
        <v>16</v>
      </c>
      <c r="G21" s="38">
        <v>50</v>
      </c>
      <c r="H21" s="49">
        <v>140</v>
      </c>
    </row>
    <row r="22" spans="1:8" ht="18.75" customHeight="1" thickBot="1">
      <c r="A22" s="65"/>
      <c r="B22" s="50">
        <v>4</v>
      </c>
      <c r="C22" s="51" t="s">
        <v>130</v>
      </c>
      <c r="D22" s="52">
        <v>2002</v>
      </c>
      <c r="E22" s="52">
        <v>55.5</v>
      </c>
      <c r="F22" s="52">
        <v>12</v>
      </c>
      <c r="G22" s="53">
        <v>45</v>
      </c>
      <c r="H22" s="54">
        <v>100</v>
      </c>
    </row>
    <row r="23" spans="1:8" ht="18.75" customHeight="1">
      <c r="A23" s="63">
        <v>6</v>
      </c>
      <c r="B23" s="44">
        <v>1</v>
      </c>
      <c r="C23" s="45" t="s">
        <v>92</v>
      </c>
      <c r="D23" s="46">
        <v>2009</v>
      </c>
      <c r="E23" s="46">
        <v>55.5</v>
      </c>
      <c r="F23" s="46">
        <v>6</v>
      </c>
      <c r="G23" s="47">
        <v>110</v>
      </c>
      <c r="H23" s="48">
        <v>215</v>
      </c>
    </row>
    <row r="24" spans="1:8" ht="18.75" customHeight="1">
      <c r="A24" s="64"/>
      <c r="B24" s="35">
        <v>2</v>
      </c>
      <c r="C24" s="36" t="s">
        <v>117</v>
      </c>
      <c r="D24" s="37">
        <v>2004</v>
      </c>
      <c r="E24" s="37">
        <v>58</v>
      </c>
      <c r="F24" s="37">
        <v>12</v>
      </c>
      <c r="G24" s="38">
        <v>33</v>
      </c>
      <c r="H24" s="49">
        <v>51</v>
      </c>
    </row>
    <row r="25" spans="1:8" ht="18.75" customHeight="1">
      <c r="A25" s="64"/>
      <c r="B25" s="35">
        <v>3</v>
      </c>
      <c r="C25" s="36" t="s">
        <v>93</v>
      </c>
      <c r="D25" s="37">
        <v>2006</v>
      </c>
      <c r="E25" s="37">
        <v>60</v>
      </c>
      <c r="F25" s="37">
        <v>12</v>
      </c>
      <c r="G25" s="38">
        <v>123</v>
      </c>
      <c r="H25" s="49">
        <v>130</v>
      </c>
    </row>
    <row r="26" spans="1:8" ht="18.75" customHeight="1" thickBot="1">
      <c r="A26" s="65"/>
      <c r="B26" s="50">
        <v>4</v>
      </c>
      <c r="C26" s="51" t="s">
        <v>102</v>
      </c>
      <c r="D26" s="52">
        <v>2004</v>
      </c>
      <c r="E26" s="52">
        <v>67.5</v>
      </c>
      <c r="F26" s="52">
        <v>16</v>
      </c>
      <c r="G26" s="53">
        <v>40</v>
      </c>
      <c r="H26" s="54">
        <v>70</v>
      </c>
    </row>
    <row r="27" spans="1:8" ht="18.75" customHeight="1">
      <c r="A27" s="63">
        <v>7</v>
      </c>
      <c r="B27" s="44">
        <v>1</v>
      </c>
      <c r="C27" s="45" t="s">
        <v>99</v>
      </c>
      <c r="D27" s="46">
        <v>2003</v>
      </c>
      <c r="E27" s="46">
        <v>69</v>
      </c>
      <c r="F27" s="46">
        <v>16</v>
      </c>
      <c r="G27" s="47">
        <v>129</v>
      </c>
      <c r="H27" s="48">
        <v>205</v>
      </c>
    </row>
    <row r="28" spans="1:8" ht="18.75" customHeight="1">
      <c r="A28" s="64"/>
      <c r="B28" s="35">
        <v>2</v>
      </c>
      <c r="C28" s="36" t="s">
        <v>135</v>
      </c>
      <c r="D28" s="37">
        <v>2006</v>
      </c>
      <c r="E28" s="37">
        <v>69</v>
      </c>
      <c r="F28" s="37">
        <v>8</v>
      </c>
      <c r="G28" s="38">
        <v>83</v>
      </c>
      <c r="H28" s="49">
        <v>207</v>
      </c>
    </row>
    <row r="29" spans="1:8" ht="18.75" customHeight="1">
      <c r="A29" s="64"/>
      <c r="B29" s="35">
        <v>3</v>
      </c>
      <c r="C29" s="36" t="s">
        <v>123</v>
      </c>
      <c r="D29" s="37">
        <v>2004</v>
      </c>
      <c r="E29" s="37">
        <v>72</v>
      </c>
      <c r="F29" s="37">
        <v>16</v>
      </c>
      <c r="G29" s="38">
        <v>51</v>
      </c>
      <c r="H29" s="49">
        <v>140</v>
      </c>
    </row>
    <row r="30" spans="1:8" ht="18.75" customHeight="1" thickBot="1">
      <c r="A30" s="65"/>
      <c r="B30" s="50">
        <v>4</v>
      </c>
      <c r="C30" s="51" t="s">
        <v>101</v>
      </c>
      <c r="D30" s="52">
        <v>2002</v>
      </c>
      <c r="E30" s="52">
        <v>74.5</v>
      </c>
      <c r="F30" s="52">
        <v>16</v>
      </c>
      <c r="G30" s="53">
        <v>40</v>
      </c>
      <c r="H30" s="54">
        <v>82</v>
      </c>
    </row>
    <row r="31" spans="1:8" ht="18.75" customHeight="1">
      <c r="A31" s="63">
        <v>8</v>
      </c>
      <c r="B31" s="44">
        <v>1</v>
      </c>
      <c r="C31" s="45" t="s">
        <v>100</v>
      </c>
      <c r="D31" s="46">
        <v>2002</v>
      </c>
      <c r="E31" s="46">
        <v>106.5</v>
      </c>
      <c r="F31" s="46">
        <v>24</v>
      </c>
      <c r="G31" s="47">
        <v>47</v>
      </c>
      <c r="H31" s="48"/>
    </row>
    <row r="32" spans="1:8" ht="18.75" customHeight="1">
      <c r="A32" s="64"/>
      <c r="B32" s="35">
        <v>2</v>
      </c>
      <c r="C32" s="36" t="s">
        <v>97</v>
      </c>
      <c r="D32" s="37">
        <v>2010</v>
      </c>
      <c r="E32" s="37">
        <v>22</v>
      </c>
      <c r="F32" s="37">
        <v>4</v>
      </c>
      <c r="G32" s="38" t="s">
        <v>121</v>
      </c>
      <c r="H32" s="49">
        <v>270</v>
      </c>
    </row>
    <row r="33" spans="1:8" ht="18.75" customHeight="1">
      <c r="A33" s="64"/>
      <c r="B33" s="35">
        <v>3</v>
      </c>
      <c r="C33" s="36" t="s">
        <v>128</v>
      </c>
      <c r="D33" s="37">
        <v>2008</v>
      </c>
      <c r="E33" s="37">
        <v>25.5</v>
      </c>
      <c r="F33" s="37">
        <v>4</v>
      </c>
      <c r="G33" s="38" t="s">
        <v>121</v>
      </c>
      <c r="H33" s="49">
        <v>273</v>
      </c>
    </row>
    <row r="34" spans="1:8" ht="18.75" customHeight="1" thickBot="1">
      <c r="A34" s="65"/>
      <c r="B34" s="50">
        <v>4</v>
      </c>
      <c r="C34" s="51" t="s">
        <v>133</v>
      </c>
      <c r="D34" s="52">
        <v>2006</v>
      </c>
      <c r="E34" s="52">
        <v>35</v>
      </c>
      <c r="F34" s="52">
        <v>6</v>
      </c>
      <c r="G34" s="53" t="s">
        <v>121</v>
      </c>
      <c r="H34" s="54">
        <v>216</v>
      </c>
    </row>
    <row r="35" spans="1:8" ht="18.75" customHeight="1">
      <c r="A35" s="63">
        <v>9</v>
      </c>
      <c r="B35" s="44">
        <v>1</v>
      </c>
      <c r="C35" s="45" t="s">
        <v>96</v>
      </c>
      <c r="D35" s="46">
        <v>2006</v>
      </c>
      <c r="E35" s="46">
        <v>38</v>
      </c>
      <c r="F35" s="46">
        <v>8</v>
      </c>
      <c r="G35" s="47" t="s">
        <v>121</v>
      </c>
      <c r="H35" s="48">
        <v>135</v>
      </c>
    </row>
    <row r="36" spans="1:8" ht="18.75" customHeight="1">
      <c r="A36" s="64"/>
      <c r="B36" s="35">
        <v>2</v>
      </c>
      <c r="C36" s="36" t="s">
        <v>120</v>
      </c>
      <c r="D36" s="37">
        <v>2005</v>
      </c>
      <c r="E36" s="37">
        <v>44</v>
      </c>
      <c r="F36" s="37">
        <v>8</v>
      </c>
      <c r="G36" s="38" t="s">
        <v>121</v>
      </c>
      <c r="H36" s="49">
        <v>159</v>
      </c>
    </row>
    <row r="37" spans="1:8" ht="18.75" customHeight="1">
      <c r="A37" s="64"/>
      <c r="B37" s="35">
        <v>3</v>
      </c>
      <c r="C37" s="36" t="s">
        <v>98</v>
      </c>
      <c r="D37" s="37">
        <v>2005</v>
      </c>
      <c r="E37" s="37">
        <v>44</v>
      </c>
      <c r="F37" s="37">
        <v>8</v>
      </c>
      <c r="G37" s="38" t="s">
        <v>121</v>
      </c>
      <c r="H37" s="49">
        <v>166</v>
      </c>
    </row>
    <row r="38" spans="1:8" ht="18.75" customHeight="1" thickBot="1">
      <c r="A38" s="65"/>
      <c r="B38" s="50">
        <v>4</v>
      </c>
      <c r="C38" s="51" t="s">
        <v>95</v>
      </c>
      <c r="D38" s="52">
        <v>2005</v>
      </c>
      <c r="E38" s="52">
        <v>45</v>
      </c>
      <c r="F38" s="52">
        <v>10</v>
      </c>
      <c r="G38" s="53" t="s">
        <v>121</v>
      </c>
      <c r="H38" s="54">
        <v>158</v>
      </c>
    </row>
    <row r="39" spans="1:8" ht="18.75" customHeight="1">
      <c r="A39" s="63">
        <v>10</v>
      </c>
      <c r="B39" s="44">
        <v>1</v>
      </c>
      <c r="C39" s="45" t="s">
        <v>124</v>
      </c>
      <c r="D39" s="46">
        <v>2004</v>
      </c>
      <c r="E39" s="46">
        <v>51</v>
      </c>
      <c r="F39" s="46">
        <v>8</v>
      </c>
      <c r="G39" s="47" t="s">
        <v>121</v>
      </c>
      <c r="H39" s="48">
        <v>218</v>
      </c>
    </row>
    <row r="40" spans="1:8" ht="18.75" customHeight="1">
      <c r="A40" s="64"/>
      <c r="B40" s="35">
        <v>2</v>
      </c>
      <c r="C40" s="36" t="s">
        <v>131</v>
      </c>
      <c r="D40" s="37">
        <v>2004</v>
      </c>
      <c r="E40" s="37">
        <v>53.5</v>
      </c>
      <c r="F40" s="37">
        <v>6</v>
      </c>
      <c r="G40" s="38" t="s">
        <v>121</v>
      </c>
      <c r="H40" s="49">
        <v>188</v>
      </c>
    </row>
    <row r="41" spans="1:8" ht="18.75" customHeight="1">
      <c r="A41" s="64"/>
      <c r="B41" s="35">
        <v>3</v>
      </c>
      <c r="C41" s="36" t="s">
        <v>105</v>
      </c>
      <c r="D41" s="37">
        <v>2004</v>
      </c>
      <c r="E41" s="37">
        <v>60</v>
      </c>
      <c r="F41" s="37">
        <v>12</v>
      </c>
      <c r="G41" s="38" t="s">
        <v>121</v>
      </c>
      <c r="H41" s="49">
        <v>150</v>
      </c>
    </row>
    <row r="42" spans="1:8" ht="18.75" customHeight="1" thickBot="1">
      <c r="A42" s="65"/>
      <c r="B42" s="50">
        <v>4</v>
      </c>
      <c r="C42" s="51" t="s">
        <v>132</v>
      </c>
      <c r="D42" s="52">
        <v>2004</v>
      </c>
      <c r="E42" s="52">
        <v>77.5</v>
      </c>
      <c r="F42" s="52">
        <v>16</v>
      </c>
      <c r="G42" s="53" t="s">
        <v>121</v>
      </c>
      <c r="H42" s="54">
        <v>48</v>
      </c>
    </row>
  </sheetData>
  <autoFilter ref="A1:H1"/>
  <sortState ref="C3:H31">
    <sortCondition ref="E3:E31"/>
  </sortState>
  <mergeCells count="10">
    <mergeCell ref="A27:A30"/>
    <mergeCell ref="A31:A34"/>
    <mergeCell ref="A35:A38"/>
    <mergeCell ref="A39:A42"/>
    <mergeCell ref="A3:A6"/>
    <mergeCell ref="A7:A10"/>
    <mergeCell ref="A11:A14"/>
    <mergeCell ref="A15:A18"/>
    <mergeCell ref="A19:A22"/>
    <mergeCell ref="A23:A26"/>
  </mergeCells>
  <pageMargins left="0.31496062992125984" right="0.31496062992125984" top="0.39370078740157483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S41"/>
  <sheetViews>
    <sheetView workbookViewId="0">
      <selection activeCell="I44" sqref="I44"/>
    </sheetView>
  </sheetViews>
  <sheetFormatPr defaultRowHeight="15"/>
  <cols>
    <col min="1" max="1" width="6.42578125" customWidth="1"/>
    <col min="2" max="2" width="23.28515625" customWidth="1"/>
    <col min="3" max="3" width="8" bestFit="1" customWidth="1"/>
    <col min="4" max="4" width="14.7109375" customWidth="1"/>
    <col min="5" max="5" width="15.5703125" customWidth="1"/>
    <col min="6" max="6" width="5.140625" bestFit="1" customWidth="1"/>
    <col min="7" max="7" width="6.42578125" bestFit="1" customWidth="1"/>
    <col min="8" max="8" width="7.5703125" bestFit="1" customWidth="1"/>
    <col min="9" max="9" width="6.42578125" bestFit="1" customWidth="1"/>
    <col min="10" max="10" width="8.5703125" customWidth="1"/>
    <col min="11" max="11" width="0" hidden="1" customWidth="1"/>
    <col min="12" max="12" width="14.7109375" customWidth="1"/>
    <col min="13" max="19" width="0" hidden="1" customWidth="1"/>
  </cols>
  <sheetData>
    <row r="1" spans="1:19">
      <c r="C1" s="10"/>
    </row>
    <row r="2" spans="1:19" ht="28.5">
      <c r="D2" s="9" t="str">
        <f>титульная!$D$2</f>
        <v>ПРОТОКОЛ</v>
      </c>
    </row>
    <row r="3" spans="1:19" ht="18.75">
      <c r="B3" s="12" t="s">
        <v>140</v>
      </c>
    </row>
    <row r="4" spans="1:19">
      <c r="B4" s="55" t="s">
        <v>146</v>
      </c>
      <c r="C4" s="55"/>
    </row>
    <row r="5" spans="1:19">
      <c r="B5" s="55" t="s">
        <v>141</v>
      </c>
      <c r="C5" s="55"/>
    </row>
    <row r="6" spans="1:19" ht="21">
      <c r="B6" s="55"/>
      <c r="D6" s="56" t="s">
        <v>194</v>
      </c>
      <c r="E6" s="56"/>
      <c r="F6" s="56"/>
      <c r="G6" s="56"/>
    </row>
    <row r="8" spans="1:19">
      <c r="A8" s="6" t="s">
        <v>38</v>
      </c>
      <c r="B8" s="6" t="s">
        <v>41</v>
      </c>
      <c r="C8" s="6" t="s">
        <v>42</v>
      </c>
      <c r="D8" s="6" t="s">
        <v>7</v>
      </c>
      <c r="E8" s="6" t="s">
        <v>44</v>
      </c>
      <c r="F8" s="6" t="s">
        <v>8</v>
      </c>
      <c r="G8" s="6" t="s">
        <v>38</v>
      </c>
      <c r="H8" s="6" t="s">
        <v>46</v>
      </c>
      <c r="I8" s="6" t="s">
        <v>38</v>
      </c>
      <c r="J8" s="6" t="s">
        <v>47</v>
      </c>
      <c r="K8" s="6" t="s">
        <v>50</v>
      </c>
      <c r="L8" s="6" t="s">
        <v>49</v>
      </c>
      <c r="M8" s="26" t="s">
        <v>84</v>
      </c>
      <c r="N8" s="26" t="s">
        <v>45</v>
      </c>
      <c r="O8" s="26" t="s">
        <v>46</v>
      </c>
      <c r="P8">
        <v>16</v>
      </c>
      <c r="Q8">
        <v>24</v>
      </c>
      <c r="R8">
        <v>32</v>
      </c>
      <c r="S8" t="s">
        <v>47</v>
      </c>
    </row>
    <row r="9" spans="1:19">
      <c r="A9" s="8">
        <v>1</v>
      </c>
      <c r="B9" s="28" t="s">
        <v>96</v>
      </c>
      <c r="C9" s="29">
        <v>2006</v>
      </c>
      <c r="D9" s="30" t="s">
        <v>86</v>
      </c>
      <c r="E9" s="29">
        <v>38</v>
      </c>
      <c r="F9" s="29">
        <v>8</v>
      </c>
      <c r="G9" s="29">
        <v>1</v>
      </c>
      <c r="H9" s="24">
        <v>135</v>
      </c>
      <c r="I9" s="29">
        <f>RANK(H9,H$9:H$37)</f>
        <v>4</v>
      </c>
      <c r="J9" s="27">
        <v>135</v>
      </c>
      <c r="K9" s="7" t="str">
        <f>IF(F9=$P$8,P9,IF(F9=$Q$8,Q9,IF(F9=$R$8,R9,"-")))</f>
        <v>-</v>
      </c>
      <c r="L9" s="33" t="s">
        <v>144</v>
      </c>
      <c r="M9">
        <f>SUMIF(титульная!$C$11:$C$25,F9,титульная!$D$11:$D$25)</f>
        <v>3</v>
      </c>
      <c r="N9" t="e">
        <f>#REF!*M9</f>
        <v>#REF!</v>
      </c>
      <c r="O9">
        <f>H9*M9</f>
        <v>405</v>
      </c>
      <c r="P9" t="e">
        <f>IF($J9&lt;=#REF!,"-",IF($J9&lt;=#REF!,#REF!,IF($J9&lt;=#REF!,#REF!,#REF!)))</f>
        <v>#REF!</v>
      </c>
      <c r="Q9" t="e">
        <f>IF($J9&lt;=#REF!,"-",IF($J9&lt;=#REF!,#REF!,IF($J9&lt;=#REF!,#REF!,#REF!)))</f>
        <v>#REF!</v>
      </c>
      <c r="R9" t="e">
        <f>IF($J9&lt;=#REF!,"-",IF($J9&lt;=#REF!,#REF!,IF($J9&lt;=#REF!,#REF!,#REF!)))</f>
        <v>#REF!</v>
      </c>
      <c r="S9" t="e">
        <f>#REF!+(1-E9)</f>
        <v>#REF!</v>
      </c>
    </row>
    <row r="10" spans="1:19">
      <c r="A10" s="8">
        <v>2</v>
      </c>
      <c r="B10" s="28" t="s">
        <v>133</v>
      </c>
      <c r="C10" s="29">
        <v>2006</v>
      </c>
      <c r="D10" s="30" t="s">
        <v>88</v>
      </c>
      <c r="E10" s="29">
        <v>35</v>
      </c>
      <c r="F10" s="29">
        <v>6</v>
      </c>
      <c r="G10" s="29">
        <v>2</v>
      </c>
      <c r="H10" s="24">
        <v>216</v>
      </c>
      <c r="I10" s="29">
        <f>RANK(H10,H$9:H$37)</f>
        <v>3</v>
      </c>
      <c r="J10" s="27">
        <v>216</v>
      </c>
      <c r="K10" s="7" t="str">
        <f>IF(F10=$P$8,P10,IF(F10=$Q$8,Q10,IF(F10=$R$8,R10,"-")))</f>
        <v>-</v>
      </c>
      <c r="L10" s="33" t="str">
        <f>IF(D10="Волжский","Исрапилов Ш.К."," ")</f>
        <v>Исрапилов Ш.К.</v>
      </c>
      <c r="M10">
        <f>SUMIF(титульная!$C$11:$C$25,F10,титульная!$D$11:$D$25)</f>
        <v>1.5</v>
      </c>
      <c r="N10" t="e">
        <f>#REF!*M10</f>
        <v>#REF!</v>
      </c>
      <c r="O10">
        <f>H10*M10</f>
        <v>324</v>
      </c>
      <c r="P10" t="e">
        <f>IF($J10&lt;=#REF!,"-",IF($J10&lt;=#REF!,#REF!,IF($J10&lt;=#REF!,#REF!,#REF!)))</f>
        <v>#REF!</v>
      </c>
      <c r="Q10" t="e">
        <f>IF($J10&lt;=#REF!,"-",IF($J10&lt;=#REF!,#REF!,IF($J10&lt;=#REF!,#REF!,#REF!)))</f>
        <v>#REF!</v>
      </c>
      <c r="R10" t="e">
        <f>IF($J10&lt;=#REF!,"-",IF($J10&lt;=#REF!,#REF!,IF($J10&lt;=#REF!,#REF!,#REF!)))</f>
        <v>#REF!</v>
      </c>
      <c r="S10" t="e">
        <f>#REF!+(1-E10)</f>
        <v>#REF!</v>
      </c>
    </row>
    <row r="11" spans="1:19">
      <c r="A11" s="8">
        <v>3</v>
      </c>
      <c r="B11" s="28" t="s">
        <v>128</v>
      </c>
      <c r="C11" s="29">
        <v>2008</v>
      </c>
      <c r="D11" s="30" t="s">
        <v>86</v>
      </c>
      <c r="E11" s="29">
        <v>25.5</v>
      </c>
      <c r="F11" s="29">
        <v>4</v>
      </c>
      <c r="G11" s="29">
        <v>4</v>
      </c>
      <c r="H11" s="24">
        <v>273</v>
      </c>
      <c r="I11" s="29">
        <f>RANK(H11,H$9:H$37)</f>
        <v>1</v>
      </c>
      <c r="J11" s="27">
        <v>273</v>
      </c>
      <c r="K11" s="7" t="str">
        <f>IF(F11=$P$8,#REF!,IF(F11=$Q$8,#REF!,IF(F11=$R$8,#REF!,"-")))</f>
        <v>-</v>
      </c>
      <c r="L11" s="33" t="s">
        <v>156</v>
      </c>
      <c r="M11">
        <f>SUMIF(титульная!$C$11:$C$25,F12,титульная!$D$11:$D$25)</f>
        <v>1</v>
      </c>
      <c r="N11" t="e">
        <f>#REF!*M11</f>
        <v>#REF!</v>
      </c>
      <c r="O11">
        <f>H12*M11</f>
        <v>270</v>
      </c>
      <c r="P11" t="e">
        <f>IF($J12&lt;=#REF!,"-",IF($J12&lt;=#REF!,#REF!,IF($J12&lt;=#REF!,#REF!,#REF!)))</f>
        <v>#REF!</v>
      </c>
      <c r="Q11" t="e">
        <f>IF($J12&lt;=#REF!,"-",IF($J12&lt;=#REF!,#REF!,IF($J12&lt;=#REF!,#REF!,#REF!)))</f>
        <v>#REF!</v>
      </c>
      <c r="R11" t="e">
        <f>IF($J12&lt;=#REF!,"-",IF($J12&lt;=#REF!,#REF!,IF($J12&lt;=#REF!,#REF!,#REF!)))</f>
        <v>#REF!</v>
      </c>
      <c r="S11" t="e">
        <f>#REF!+(1-E12)</f>
        <v>#REF!</v>
      </c>
    </row>
    <row r="12" spans="1:19">
      <c r="A12" s="8">
        <v>4</v>
      </c>
      <c r="B12" s="28" t="s">
        <v>97</v>
      </c>
      <c r="C12" s="29">
        <v>2010</v>
      </c>
      <c r="D12" s="30" t="s">
        <v>86</v>
      </c>
      <c r="E12" s="29">
        <v>22</v>
      </c>
      <c r="F12" s="29">
        <v>4</v>
      </c>
      <c r="G12" s="29">
        <v>3</v>
      </c>
      <c r="H12" s="24">
        <v>270</v>
      </c>
      <c r="I12" s="29">
        <f>RANK(H12,H$9:H$37)</f>
        <v>2</v>
      </c>
      <c r="J12" s="27">
        <v>270</v>
      </c>
      <c r="K12" s="7" t="str">
        <f>IF(F12=$P$8,P11,IF(F12=$Q$8,Q11,IF(F12=$R$8,R11,"-")))</f>
        <v>-</v>
      </c>
      <c r="L12" s="33" t="s">
        <v>144</v>
      </c>
      <c r="M12">
        <f>SUMIF(титульная!$C$11:$C$25,#REF!,титульная!$D$11:$D$25)</f>
        <v>0</v>
      </c>
      <c r="N12" t="e">
        <f>#REF!*M12</f>
        <v>#REF!</v>
      </c>
      <c r="O12" t="e">
        <f>#REF!*M12</f>
        <v>#REF!</v>
      </c>
      <c r="P12" t="e">
        <f>IF(#REF!&lt;=#REF!,"-",IF(#REF!&lt;=#REF!,#REF!,IF(#REF!&lt;=#REF!,#REF!,#REF!)))</f>
        <v>#REF!</v>
      </c>
      <c r="Q12" t="e">
        <f>IF(#REF!&lt;=#REF!,"-",IF(#REF!&lt;=#REF!,#REF!,IF(#REF!&lt;=#REF!,#REF!,#REF!)))</f>
        <v>#REF!</v>
      </c>
      <c r="R12" t="e">
        <f>IF(#REF!&lt;=#REF!,"-",IF(#REF!&lt;=#REF!,#REF!,IF(#REF!&lt;=#REF!,#REF!,#REF!)))</f>
        <v>#REF!</v>
      </c>
      <c r="S12" t="e">
        <f>#REF!+(1-#REF!)</f>
        <v>#REF!</v>
      </c>
    </row>
    <row r="13" spans="1:19" hidden="1">
      <c r="A13" s="8" t="e">
        <f>RANK(S13,S$9:S$37)</f>
        <v>#REF!</v>
      </c>
      <c r="B13" s="28"/>
      <c r="C13" s="29"/>
      <c r="D13" s="30"/>
      <c r="E13" s="29"/>
      <c r="F13" s="29"/>
      <c r="G13" s="29" t="e">
        <f>RANK(#REF!,#REF!)</f>
        <v>#REF!</v>
      </c>
      <c r="H13" s="24"/>
      <c r="I13" s="29" t="e">
        <f>RANK(H13,H$9:H$37)</f>
        <v>#N/A</v>
      </c>
      <c r="J13" s="27" t="e">
        <f>#REF!+H13/2</f>
        <v>#REF!</v>
      </c>
      <c r="K13" s="7" t="str">
        <f>IF(F13=$P$8,P13,IF(F13=$Q$8,Q13,IF(F13=$R$8,R13,"-")))</f>
        <v>-</v>
      </c>
      <c r="L13" s="33" t="str">
        <f t="shared" ref="L13:L21" si="0">IF(D13="Волжский","Исрапилов Ш.К."," ")</f>
        <v xml:space="preserve"> </v>
      </c>
      <c r="M13">
        <f>SUMIF(титульная!$C$11:$C$25,F13,титульная!$D$11:$D$25)</f>
        <v>0</v>
      </c>
      <c r="N13" t="e">
        <f>#REF!*M13</f>
        <v>#REF!</v>
      </c>
      <c r="O13">
        <f>H13*M13</f>
        <v>0</v>
      </c>
      <c r="P13" t="e">
        <f>IF($J13&lt;=#REF!,"-",IF($J13&lt;=#REF!,#REF!,IF($J13&lt;=#REF!,#REF!,#REF!)))</f>
        <v>#REF!</v>
      </c>
      <c r="Q13" t="e">
        <f>IF($J13&lt;=#REF!,"-",IF($J13&lt;=#REF!,#REF!,IF($J13&lt;=#REF!,#REF!,#REF!)))</f>
        <v>#REF!</v>
      </c>
      <c r="R13" t="e">
        <f>IF($J13&lt;=#REF!,"-",IF($J13&lt;=#REF!,#REF!,IF($J13&lt;=#REF!,#REF!,#REF!)))</f>
        <v>#REF!</v>
      </c>
      <c r="S13" t="e">
        <f>#REF!+(1-E13)</f>
        <v>#REF!</v>
      </c>
    </row>
    <row r="14" spans="1:19" hidden="1">
      <c r="A14" s="8" t="e">
        <f>RANK(S14,S$9:S$37)</f>
        <v>#REF!</v>
      </c>
      <c r="B14" s="28"/>
      <c r="C14" s="29"/>
      <c r="D14" s="30"/>
      <c r="E14" s="29"/>
      <c r="F14" s="29"/>
      <c r="G14" s="29" t="e">
        <f>RANK(#REF!,#REF!)</f>
        <v>#REF!</v>
      </c>
      <c r="H14" s="24"/>
      <c r="I14" s="29" t="e">
        <f>RANK(H14,H$9:H$37)</f>
        <v>#N/A</v>
      </c>
      <c r="J14" s="27" t="e">
        <f>#REF!+H14/2</f>
        <v>#REF!</v>
      </c>
      <c r="K14" s="7" t="str">
        <f>IF(F14=$P$8,P14,IF(F14=$Q$8,Q14,IF(F14=$R$8,R14,"-")))</f>
        <v>-</v>
      </c>
      <c r="L14" s="33" t="str">
        <f t="shared" si="0"/>
        <v xml:space="preserve"> </v>
      </c>
      <c r="M14">
        <f>SUMIF(титульная!$C$11:$C$25,F14,титульная!$D$11:$D$25)</f>
        <v>0</v>
      </c>
      <c r="N14" t="e">
        <f>#REF!*M14</f>
        <v>#REF!</v>
      </c>
      <c r="O14">
        <f>H14*M14</f>
        <v>0</v>
      </c>
      <c r="P14" t="e">
        <f>IF($J14&lt;=#REF!,"-",IF($J14&lt;=#REF!,#REF!,IF($J14&lt;=#REF!,#REF!,#REF!)))</f>
        <v>#REF!</v>
      </c>
      <c r="Q14" t="e">
        <f>IF($J14&lt;=#REF!,"-",IF($J14&lt;=#REF!,#REF!,IF($J14&lt;=#REF!,#REF!,#REF!)))</f>
        <v>#REF!</v>
      </c>
      <c r="R14" t="e">
        <f>IF($J14&lt;=#REF!,"-",IF($J14&lt;=#REF!,#REF!,IF($J14&lt;=#REF!,#REF!,#REF!)))</f>
        <v>#REF!</v>
      </c>
      <c r="S14" t="e">
        <f>#REF!+(1-E14)</f>
        <v>#REF!</v>
      </c>
    </row>
    <row r="15" spans="1:19" hidden="1">
      <c r="A15" s="8" t="e">
        <f>RANK(S15,S$9:S$37)</f>
        <v>#REF!</v>
      </c>
      <c r="B15" s="22"/>
      <c r="C15" s="21"/>
      <c r="D15" s="23"/>
      <c r="E15" s="21"/>
      <c r="F15" s="21"/>
      <c r="G15" s="7" t="e">
        <f>RANK(#REF!,#REF!)</f>
        <v>#REF!</v>
      </c>
      <c r="H15" s="24"/>
      <c r="I15" s="7" t="e">
        <f>RANK(H15,H$9:H$37)</f>
        <v>#N/A</v>
      </c>
      <c r="J15" s="27" t="e">
        <f>#REF!+H15/2</f>
        <v>#REF!</v>
      </c>
      <c r="K15" s="7" t="str">
        <f>IF(F15=$P$8,P15,IF(F15=$Q$8,Q15,IF(F15=$R$8,R15,"-")))</f>
        <v>-</v>
      </c>
      <c r="L15" s="33" t="str">
        <f t="shared" si="0"/>
        <v xml:space="preserve"> </v>
      </c>
      <c r="M15">
        <f>SUMIF(титульная!$C$11:$C$25,F15,титульная!$D$11:$D$25)</f>
        <v>0</v>
      </c>
      <c r="N15" t="e">
        <f>#REF!*M15</f>
        <v>#REF!</v>
      </c>
      <c r="O15">
        <f>H15*M15</f>
        <v>0</v>
      </c>
      <c r="P15" t="e">
        <f>IF($J15&lt;=#REF!,"-",IF($J15&lt;=#REF!,#REF!,IF($J15&lt;=#REF!,#REF!,#REF!)))</f>
        <v>#REF!</v>
      </c>
      <c r="Q15" t="e">
        <f>IF($J15&lt;=#REF!,"-",IF($J15&lt;=#REF!,#REF!,IF($J15&lt;=#REF!,#REF!,#REF!)))</f>
        <v>#REF!</v>
      </c>
      <c r="R15" t="e">
        <f>IF($J15&lt;=#REF!,"-",IF($J15&lt;=#REF!,#REF!,IF($J15&lt;=#REF!,#REF!,#REF!)))</f>
        <v>#REF!</v>
      </c>
      <c r="S15" t="e">
        <f>#REF!+(1-E15)</f>
        <v>#REF!</v>
      </c>
    </row>
    <row r="16" spans="1:19" hidden="1">
      <c r="A16" s="8" t="e">
        <f>RANK(S16,S$9:S$37)</f>
        <v>#REF!</v>
      </c>
      <c r="B16" s="22"/>
      <c r="C16" s="21"/>
      <c r="D16" s="23"/>
      <c r="E16" s="21"/>
      <c r="F16" s="21"/>
      <c r="G16" s="7" t="e">
        <f>RANK(#REF!,#REF!)</f>
        <v>#REF!</v>
      </c>
      <c r="H16" s="24"/>
      <c r="I16" s="7" t="e">
        <f>RANK(H16,H$9:H$37)</f>
        <v>#N/A</v>
      </c>
      <c r="J16" s="27" t="e">
        <f>#REF!+H16/2</f>
        <v>#REF!</v>
      </c>
      <c r="K16" s="7" t="str">
        <f>IF(F16=$P$8,P16,IF(F16=$Q$8,Q16,IF(F16=$R$8,R16,"-")))</f>
        <v>-</v>
      </c>
      <c r="L16" s="33" t="str">
        <f t="shared" si="0"/>
        <v xml:space="preserve"> </v>
      </c>
      <c r="M16">
        <f>SUMIF(титульная!$C$11:$C$25,F16,титульная!$D$11:$D$25)</f>
        <v>0</v>
      </c>
      <c r="N16" t="e">
        <f>#REF!*M16</f>
        <v>#REF!</v>
      </c>
      <c r="O16">
        <f>H16*M16</f>
        <v>0</v>
      </c>
      <c r="P16" t="e">
        <f>IF($J16&lt;=#REF!,"-",IF($J16&lt;=#REF!,#REF!,IF($J16&lt;=#REF!,#REF!,#REF!)))</f>
        <v>#REF!</v>
      </c>
      <c r="Q16" t="e">
        <f>IF($J16&lt;=#REF!,"-",IF($J16&lt;=#REF!,#REF!,IF($J16&lt;=#REF!,#REF!,#REF!)))</f>
        <v>#REF!</v>
      </c>
      <c r="R16" t="e">
        <f>IF($J16&lt;=#REF!,"-",IF($J16&lt;=#REF!,#REF!,IF($J16&lt;=#REF!,#REF!,#REF!)))</f>
        <v>#REF!</v>
      </c>
      <c r="S16" t="e">
        <f>#REF!+(1-E16)</f>
        <v>#REF!</v>
      </c>
    </row>
    <row r="17" spans="1:19" hidden="1">
      <c r="A17" s="8" t="e">
        <f>RANK(S17,S$9:S$37)</f>
        <v>#REF!</v>
      </c>
      <c r="B17" s="22"/>
      <c r="C17" s="21"/>
      <c r="D17" s="23"/>
      <c r="E17" s="21"/>
      <c r="F17" s="21"/>
      <c r="G17" s="7" t="e">
        <f>RANK(#REF!,#REF!)</f>
        <v>#REF!</v>
      </c>
      <c r="H17" s="24"/>
      <c r="I17" s="7" t="e">
        <f>RANK(H17,H$9:H$37)</f>
        <v>#N/A</v>
      </c>
      <c r="J17" s="27" t="e">
        <f>#REF!+H17/2</f>
        <v>#REF!</v>
      </c>
      <c r="K17" s="7" t="str">
        <f>IF(F17=$P$8,P17,IF(F17=$Q$8,Q17,IF(F17=$R$8,R17,"-")))</f>
        <v>-</v>
      </c>
      <c r="L17" s="33" t="str">
        <f t="shared" si="0"/>
        <v xml:space="preserve"> </v>
      </c>
      <c r="M17">
        <f>SUMIF(титульная!$C$11:$C$25,F17,титульная!$D$11:$D$25)</f>
        <v>0</v>
      </c>
      <c r="N17" t="e">
        <f>#REF!*M17</f>
        <v>#REF!</v>
      </c>
      <c r="O17">
        <f>H17*M17</f>
        <v>0</v>
      </c>
      <c r="P17" t="e">
        <f>IF($J17&lt;=#REF!,"-",IF($J17&lt;=#REF!,#REF!,IF($J17&lt;=#REF!,#REF!,#REF!)))</f>
        <v>#REF!</v>
      </c>
      <c r="Q17" t="e">
        <f>IF($J17&lt;=#REF!,"-",IF($J17&lt;=#REF!,#REF!,IF($J17&lt;=#REF!,#REF!,#REF!)))</f>
        <v>#REF!</v>
      </c>
      <c r="R17" t="e">
        <f>IF($J17&lt;=#REF!,"-",IF($J17&lt;=#REF!,#REF!,IF($J17&lt;=#REF!,#REF!,#REF!)))</f>
        <v>#REF!</v>
      </c>
      <c r="S17" t="e">
        <f>#REF!+(1-E17)</f>
        <v>#REF!</v>
      </c>
    </row>
    <row r="18" spans="1:19" hidden="1">
      <c r="A18" s="8" t="e">
        <f>RANK(S18,S$9:S$37)</f>
        <v>#REF!</v>
      </c>
      <c r="B18" s="22"/>
      <c r="C18" s="21"/>
      <c r="D18" s="23"/>
      <c r="E18" s="21"/>
      <c r="F18" s="21"/>
      <c r="G18" s="7" t="e">
        <f>RANK(#REF!,#REF!)</f>
        <v>#REF!</v>
      </c>
      <c r="H18" s="24"/>
      <c r="I18" s="7" t="e">
        <f>RANK(H18,H$9:H$37)</f>
        <v>#N/A</v>
      </c>
      <c r="J18" s="27" t="e">
        <f>#REF!+H18/2</f>
        <v>#REF!</v>
      </c>
      <c r="K18" s="7" t="str">
        <f>IF(F18=$P$8,P18,IF(F18=$Q$8,Q18,IF(F18=$R$8,R18,"-")))</f>
        <v>-</v>
      </c>
      <c r="L18" s="33" t="str">
        <f t="shared" si="0"/>
        <v xml:space="preserve"> </v>
      </c>
      <c r="M18">
        <f>SUMIF(титульная!$C$11:$C$25,F18,титульная!$D$11:$D$25)</f>
        <v>0</v>
      </c>
      <c r="N18" t="e">
        <f>#REF!*M18</f>
        <v>#REF!</v>
      </c>
      <c r="O18">
        <f>H18*M18</f>
        <v>0</v>
      </c>
      <c r="P18" t="e">
        <f>IF($J18&lt;=#REF!,"-",IF($J18&lt;=#REF!,#REF!,IF($J18&lt;=#REF!,#REF!,#REF!)))</f>
        <v>#REF!</v>
      </c>
      <c r="Q18" t="e">
        <f>IF($J18&lt;=#REF!,"-",IF($J18&lt;=#REF!,#REF!,IF($J18&lt;=#REF!,#REF!,#REF!)))</f>
        <v>#REF!</v>
      </c>
      <c r="R18" t="e">
        <f>IF($J18&lt;=#REF!,"-",IF($J18&lt;=#REF!,#REF!,IF($J18&lt;=#REF!,#REF!,#REF!)))</f>
        <v>#REF!</v>
      </c>
      <c r="S18" t="e">
        <f>#REF!+(1-E18)</f>
        <v>#REF!</v>
      </c>
    </row>
    <row r="19" spans="1:19" hidden="1">
      <c r="A19" s="8" t="e">
        <f>RANK(S19,S$9:S$37)</f>
        <v>#REF!</v>
      </c>
      <c r="B19" s="22"/>
      <c r="C19" s="21"/>
      <c r="D19" s="23"/>
      <c r="E19" s="21"/>
      <c r="F19" s="21"/>
      <c r="G19" s="7" t="e">
        <f>RANK(#REF!,#REF!)</f>
        <v>#REF!</v>
      </c>
      <c r="H19" s="24"/>
      <c r="I19" s="7" t="e">
        <f>RANK(H19,H$9:H$37)</f>
        <v>#N/A</v>
      </c>
      <c r="J19" s="27" t="e">
        <f>#REF!+H19/2</f>
        <v>#REF!</v>
      </c>
      <c r="K19" s="7" t="str">
        <f>IF(F19=$P$8,P19,IF(F19=$Q$8,Q19,IF(F19=$R$8,R19,"-")))</f>
        <v>-</v>
      </c>
      <c r="L19" s="33" t="str">
        <f t="shared" si="0"/>
        <v xml:space="preserve"> </v>
      </c>
      <c r="M19">
        <f>SUMIF(титульная!$C$11:$C$25,F19,титульная!$D$11:$D$25)</f>
        <v>0</v>
      </c>
      <c r="N19" t="e">
        <f>#REF!*M19</f>
        <v>#REF!</v>
      </c>
      <c r="O19">
        <f>H19*M19</f>
        <v>0</v>
      </c>
      <c r="P19" t="e">
        <f>IF($J19&lt;=#REF!,"-",IF($J19&lt;=#REF!,#REF!,IF($J19&lt;=#REF!,#REF!,#REF!)))</f>
        <v>#REF!</v>
      </c>
      <c r="Q19" t="e">
        <f>IF($J19&lt;=#REF!,"-",IF($J19&lt;=#REF!,#REF!,IF($J19&lt;=#REF!,#REF!,#REF!)))</f>
        <v>#REF!</v>
      </c>
      <c r="R19" t="e">
        <f>IF($J19&lt;=#REF!,"-",IF($J19&lt;=#REF!,#REF!,IF($J19&lt;=#REF!,#REF!,#REF!)))</f>
        <v>#REF!</v>
      </c>
      <c r="S19" t="e">
        <f>#REF!+(1-E19)</f>
        <v>#REF!</v>
      </c>
    </row>
    <row r="20" spans="1:19" hidden="1">
      <c r="A20" s="8" t="e">
        <f>RANK(S20,S$9:S$37)</f>
        <v>#REF!</v>
      </c>
      <c r="B20" s="22"/>
      <c r="C20" s="21"/>
      <c r="D20" s="23"/>
      <c r="E20" s="21"/>
      <c r="F20" s="21"/>
      <c r="G20" s="7" t="e">
        <f>RANK(#REF!,#REF!)</f>
        <v>#REF!</v>
      </c>
      <c r="H20" s="24"/>
      <c r="I20" s="7" t="e">
        <f>RANK(H20,H$9:H$37)</f>
        <v>#N/A</v>
      </c>
      <c r="J20" s="27" t="e">
        <f>#REF!+H20/2</f>
        <v>#REF!</v>
      </c>
      <c r="K20" s="7" t="str">
        <f>IF(F20=$P$8,P20,IF(F20=$Q$8,Q20,IF(F20=$R$8,R20,"-")))</f>
        <v>-</v>
      </c>
      <c r="L20" s="33" t="str">
        <f t="shared" si="0"/>
        <v xml:space="preserve"> </v>
      </c>
      <c r="M20">
        <f>SUMIF(титульная!$C$11:$C$25,F20,титульная!$D$11:$D$25)</f>
        <v>0</v>
      </c>
      <c r="N20" t="e">
        <f>#REF!*M20</f>
        <v>#REF!</v>
      </c>
      <c r="O20">
        <f>H20*M20</f>
        <v>0</v>
      </c>
      <c r="P20" t="e">
        <f>IF($J20&lt;=#REF!,"-",IF($J20&lt;=#REF!,#REF!,IF($J20&lt;=#REF!,#REF!,#REF!)))</f>
        <v>#REF!</v>
      </c>
      <c r="Q20" t="e">
        <f>IF($J20&lt;=#REF!,"-",IF($J20&lt;=#REF!,#REF!,IF($J20&lt;=#REF!,#REF!,#REF!)))</f>
        <v>#REF!</v>
      </c>
      <c r="R20" t="e">
        <f>IF($J20&lt;=#REF!,"-",IF($J20&lt;=#REF!,#REF!,IF($J20&lt;=#REF!,#REF!,#REF!)))</f>
        <v>#REF!</v>
      </c>
      <c r="S20" t="e">
        <f>#REF!+(1-E20)</f>
        <v>#REF!</v>
      </c>
    </row>
    <row r="21" spans="1:19" hidden="1">
      <c r="A21" s="8" t="e">
        <f>RANK(S21,S$9:S$37)</f>
        <v>#REF!</v>
      </c>
      <c r="B21" s="22"/>
      <c r="C21" s="21"/>
      <c r="D21" s="23"/>
      <c r="E21" s="21"/>
      <c r="F21" s="21"/>
      <c r="G21" s="7" t="e">
        <f>RANK(#REF!,#REF!)</f>
        <v>#REF!</v>
      </c>
      <c r="H21" s="24"/>
      <c r="I21" s="7" t="e">
        <f>RANK(H21,H$9:H$37)</f>
        <v>#N/A</v>
      </c>
      <c r="J21" s="27" t="e">
        <f>#REF!+H21/2</f>
        <v>#REF!</v>
      </c>
      <c r="K21" s="7" t="str">
        <f>IF(F21=$P$8,P21,IF(F21=$Q$8,Q21,IF(F21=$R$8,R21,"-")))</f>
        <v>-</v>
      </c>
      <c r="L21" s="33" t="str">
        <f t="shared" si="0"/>
        <v xml:space="preserve"> </v>
      </c>
      <c r="M21">
        <f>SUMIF(титульная!$C$11:$C$25,F21,титульная!$D$11:$D$25)</f>
        <v>0</v>
      </c>
      <c r="N21" t="e">
        <f>#REF!*M21</f>
        <v>#REF!</v>
      </c>
      <c r="O21">
        <f>H21*M21</f>
        <v>0</v>
      </c>
      <c r="P21" t="e">
        <f>IF($J21&lt;=#REF!,"-",IF($J21&lt;=#REF!,#REF!,IF($J21&lt;=#REF!,#REF!,#REF!)))</f>
        <v>#REF!</v>
      </c>
      <c r="Q21" t="e">
        <f>IF($J21&lt;=#REF!,"-",IF($J21&lt;=#REF!,#REF!,IF($J21&lt;=#REF!,#REF!,#REF!)))</f>
        <v>#REF!</v>
      </c>
      <c r="R21" t="e">
        <f>IF($J21&lt;=#REF!,"-",IF($J21&lt;=#REF!,#REF!,IF($J21&lt;=#REF!,#REF!,#REF!)))</f>
        <v>#REF!</v>
      </c>
      <c r="S21" t="e">
        <f>#REF!+(1-E21)</f>
        <v>#REF!</v>
      </c>
    </row>
    <row r="22" spans="1:19" hidden="1">
      <c r="A22" s="8" t="e">
        <f>RANK(S22,S$9:S$37)</f>
        <v>#REF!</v>
      </c>
      <c r="B22" s="22"/>
      <c r="C22" s="21"/>
      <c r="D22" s="23"/>
      <c r="E22" s="21"/>
      <c r="F22" s="21"/>
      <c r="G22" s="7" t="e">
        <f>RANK(#REF!,#REF!)</f>
        <v>#REF!</v>
      </c>
      <c r="H22" s="24"/>
      <c r="I22" s="7" t="e">
        <f>RANK(H22,H$9:H$37)</f>
        <v>#N/A</v>
      </c>
      <c r="J22" s="27" t="e">
        <f>#REF!+H22/2</f>
        <v>#REF!</v>
      </c>
      <c r="K22" s="7" t="str">
        <f>IF(F22=$P$8,P22,IF(F22=$Q$8,Q22,IF(F22=$R$8,R22,"-")))</f>
        <v>-</v>
      </c>
      <c r="L22" s="2"/>
      <c r="M22">
        <f>SUMIF(титульная!$C$11:$C$25,F22,титульная!$D$11:$D$25)</f>
        <v>0</v>
      </c>
      <c r="N22" t="e">
        <f>#REF!*M22</f>
        <v>#REF!</v>
      </c>
      <c r="O22">
        <f>H22*M22</f>
        <v>0</v>
      </c>
      <c r="P22" t="e">
        <f>IF($J22&lt;=#REF!,"-",IF($J22&lt;=#REF!,#REF!,IF($J22&lt;=#REF!,#REF!,#REF!)))</f>
        <v>#REF!</v>
      </c>
      <c r="Q22" t="e">
        <f>IF($J22&lt;=#REF!,"-",IF($J22&lt;=#REF!,#REF!,IF($J22&lt;=#REF!,#REF!,#REF!)))</f>
        <v>#REF!</v>
      </c>
      <c r="R22" t="e">
        <f>IF($J22&lt;=#REF!,"-",IF($J22&lt;=#REF!,#REF!,IF($J22&lt;=#REF!,#REF!,#REF!)))</f>
        <v>#REF!</v>
      </c>
      <c r="S22" t="e">
        <f>#REF!+(1-E22)</f>
        <v>#REF!</v>
      </c>
    </row>
    <row r="23" spans="1:19" hidden="1">
      <c r="A23" s="8" t="e">
        <f>RANK(S23,S$9:S$37)</f>
        <v>#REF!</v>
      </c>
      <c r="B23" s="22"/>
      <c r="C23" s="21"/>
      <c r="D23" s="23"/>
      <c r="E23" s="21"/>
      <c r="F23" s="21"/>
      <c r="G23" s="7" t="e">
        <f>RANK(#REF!,#REF!)</f>
        <v>#REF!</v>
      </c>
      <c r="H23" s="24"/>
      <c r="I23" s="7" t="e">
        <f>RANK(H23,H$9:H$37)</f>
        <v>#N/A</v>
      </c>
      <c r="J23" s="27" t="e">
        <f>#REF!+H23/2</f>
        <v>#REF!</v>
      </c>
      <c r="K23" s="7" t="str">
        <f>IF(F23=$P$8,P23,IF(F23=$Q$8,Q23,IF(F23=$R$8,R23,"-")))</f>
        <v>-</v>
      </c>
      <c r="L23" s="2"/>
      <c r="M23">
        <f>SUMIF(титульная!$C$11:$C$25,F23,титульная!$D$11:$D$25)</f>
        <v>0</v>
      </c>
      <c r="N23" t="e">
        <f>#REF!*M23</f>
        <v>#REF!</v>
      </c>
      <c r="O23">
        <f>H23*M23</f>
        <v>0</v>
      </c>
      <c r="P23" t="e">
        <f>IF($J23&lt;=#REF!,"-",IF($J23&lt;=#REF!,#REF!,IF($J23&lt;=#REF!,#REF!,#REF!)))</f>
        <v>#REF!</v>
      </c>
      <c r="Q23" t="e">
        <f>IF($J23&lt;=#REF!,"-",IF($J23&lt;=#REF!,#REF!,IF($J23&lt;=#REF!,#REF!,#REF!)))</f>
        <v>#REF!</v>
      </c>
      <c r="R23" t="e">
        <f>IF($J23&lt;=#REF!,"-",IF($J23&lt;=#REF!,#REF!,IF($J23&lt;=#REF!,#REF!,#REF!)))</f>
        <v>#REF!</v>
      </c>
      <c r="S23" t="e">
        <f>#REF!+(1-E23)</f>
        <v>#REF!</v>
      </c>
    </row>
    <row r="24" spans="1:19" hidden="1">
      <c r="A24" s="8" t="e">
        <f>RANK(S24,S$9:S$37)</f>
        <v>#REF!</v>
      </c>
      <c r="B24" s="22"/>
      <c r="C24" s="21"/>
      <c r="D24" s="23"/>
      <c r="E24" s="21"/>
      <c r="F24" s="21"/>
      <c r="G24" s="7" t="e">
        <f>RANK(#REF!,#REF!)</f>
        <v>#REF!</v>
      </c>
      <c r="H24" s="24"/>
      <c r="I24" s="7" t="e">
        <f>RANK(H24,H$9:H$37)</f>
        <v>#N/A</v>
      </c>
      <c r="J24" s="27" t="e">
        <f>#REF!+H24/2</f>
        <v>#REF!</v>
      </c>
      <c r="K24" s="7" t="str">
        <f>IF(F24=$P$8,P24,IF(F24=$Q$8,Q24,IF(F24=$R$8,R24,"-")))</f>
        <v>-</v>
      </c>
      <c r="L24" s="2"/>
      <c r="M24">
        <f>SUMIF(титульная!$C$11:$C$25,F24,титульная!$D$11:$D$25)</f>
        <v>0</v>
      </c>
      <c r="N24" t="e">
        <f>#REF!*M24</f>
        <v>#REF!</v>
      </c>
      <c r="O24">
        <f>H24*M24</f>
        <v>0</v>
      </c>
      <c r="P24" t="e">
        <f>IF($J24&lt;=#REF!,"-",IF($J24&lt;=#REF!,#REF!,IF($J24&lt;=#REF!,#REF!,#REF!)))</f>
        <v>#REF!</v>
      </c>
      <c r="Q24" t="e">
        <f>IF($J24&lt;=#REF!,"-",IF($J24&lt;=#REF!,#REF!,IF($J24&lt;=#REF!,#REF!,#REF!)))</f>
        <v>#REF!</v>
      </c>
      <c r="R24" t="e">
        <f>IF($J24&lt;=#REF!,"-",IF($J24&lt;=#REF!,#REF!,IF($J24&lt;=#REF!,#REF!,#REF!)))</f>
        <v>#REF!</v>
      </c>
      <c r="S24" t="e">
        <f>#REF!+(1-E24)</f>
        <v>#REF!</v>
      </c>
    </row>
    <row r="25" spans="1:19" hidden="1">
      <c r="A25" s="8" t="e">
        <f>RANK(S25,S$9:S$37)</f>
        <v>#REF!</v>
      </c>
      <c r="B25" s="22"/>
      <c r="C25" s="21"/>
      <c r="D25" s="23"/>
      <c r="E25" s="21"/>
      <c r="F25" s="21"/>
      <c r="G25" s="7" t="e">
        <f>RANK(#REF!,#REF!)</f>
        <v>#REF!</v>
      </c>
      <c r="H25" s="24"/>
      <c r="I25" s="7" t="e">
        <f>RANK(H25,H$9:H$37)</f>
        <v>#N/A</v>
      </c>
      <c r="J25" s="27" t="e">
        <f>#REF!+H25/2</f>
        <v>#REF!</v>
      </c>
      <c r="K25" s="7" t="str">
        <f>IF(F25=$P$8,P25,IF(F25=$Q$8,Q25,IF(F25=$R$8,R25,"-")))</f>
        <v>-</v>
      </c>
      <c r="L25" s="2"/>
      <c r="M25">
        <f>SUMIF(титульная!$C$11:$C$25,F25,титульная!$D$11:$D$25)</f>
        <v>0</v>
      </c>
      <c r="N25" t="e">
        <f>#REF!*M25</f>
        <v>#REF!</v>
      </c>
      <c r="O25">
        <f>H25*M25</f>
        <v>0</v>
      </c>
      <c r="P25" t="e">
        <f>IF($J25&lt;=#REF!,"-",IF($J25&lt;=#REF!,#REF!,IF($J25&lt;=#REF!,#REF!,#REF!)))</f>
        <v>#REF!</v>
      </c>
      <c r="Q25" t="e">
        <f>IF($J25&lt;=#REF!,"-",IF($J25&lt;=#REF!,#REF!,IF($J25&lt;=#REF!,#REF!,#REF!)))</f>
        <v>#REF!</v>
      </c>
      <c r="R25" t="e">
        <f>IF($J25&lt;=#REF!,"-",IF($J25&lt;=#REF!,#REF!,IF($J25&lt;=#REF!,#REF!,#REF!)))</f>
        <v>#REF!</v>
      </c>
      <c r="S25" t="e">
        <f>#REF!+(1-E25)</f>
        <v>#REF!</v>
      </c>
    </row>
    <row r="26" spans="1:19" hidden="1">
      <c r="A26" s="8" t="e">
        <f>RANK(S26,S$9:S$37)</f>
        <v>#REF!</v>
      </c>
      <c r="B26" s="22"/>
      <c r="C26" s="21"/>
      <c r="D26" s="23"/>
      <c r="E26" s="21"/>
      <c r="F26" s="21"/>
      <c r="G26" s="7" t="e">
        <f>RANK(#REF!,#REF!)</f>
        <v>#REF!</v>
      </c>
      <c r="H26" s="24"/>
      <c r="I26" s="7" t="e">
        <f>RANK(H26,H$9:H$37)</f>
        <v>#N/A</v>
      </c>
      <c r="J26" s="27" t="e">
        <f>#REF!+H26/2</f>
        <v>#REF!</v>
      </c>
      <c r="K26" s="7" t="str">
        <f>IF(F26=$P$8,P26,IF(F26=$Q$8,Q26,IF(F26=$R$8,R26,"-")))</f>
        <v>-</v>
      </c>
      <c r="L26" s="2"/>
      <c r="M26">
        <f>SUMIF(титульная!$C$11:$C$25,F26,титульная!$D$11:$D$25)</f>
        <v>0</v>
      </c>
      <c r="N26" t="e">
        <f>#REF!*M26</f>
        <v>#REF!</v>
      </c>
      <c r="O26">
        <f>H26*M26</f>
        <v>0</v>
      </c>
      <c r="P26" t="e">
        <f>IF($J26&lt;=#REF!,"-",IF($J26&lt;=#REF!,#REF!,IF($J26&lt;=#REF!,#REF!,#REF!)))</f>
        <v>#REF!</v>
      </c>
      <c r="Q26" t="e">
        <f>IF($J26&lt;=#REF!,"-",IF($J26&lt;=#REF!,#REF!,IF($J26&lt;=#REF!,#REF!,#REF!)))</f>
        <v>#REF!</v>
      </c>
      <c r="R26" t="e">
        <f>IF($J26&lt;=#REF!,"-",IF($J26&lt;=#REF!,#REF!,IF($J26&lt;=#REF!,#REF!,#REF!)))</f>
        <v>#REF!</v>
      </c>
      <c r="S26" t="e">
        <f>#REF!+(1-E26)</f>
        <v>#REF!</v>
      </c>
    </row>
    <row r="27" spans="1:19" hidden="1">
      <c r="A27" s="8" t="e">
        <f>RANK(S27,S$9:S$37)</f>
        <v>#REF!</v>
      </c>
      <c r="B27" s="22"/>
      <c r="C27" s="21"/>
      <c r="D27" s="23"/>
      <c r="E27" s="21"/>
      <c r="F27" s="21"/>
      <c r="G27" s="7" t="e">
        <f>RANK(#REF!,#REF!)</f>
        <v>#REF!</v>
      </c>
      <c r="H27" s="24"/>
      <c r="I27" s="7" t="e">
        <f>RANK(H27,H$9:H$37)</f>
        <v>#N/A</v>
      </c>
      <c r="J27" s="27" t="e">
        <f>#REF!+H27/2</f>
        <v>#REF!</v>
      </c>
      <c r="K27" s="7" t="str">
        <f>IF(F27=$P$8,P27,IF(F27=$Q$8,Q27,IF(F27=$R$8,R27,"-")))</f>
        <v>-</v>
      </c>
      <c r="L27" s="2"/>
      <c r="M27">
        <f>SUMIF(титульная!$C$11:$C$25,F27,титульная!$D$11:$D$25)</f>
        <v>0</v>
      </c>
      <c r="N27" t="e">
        <f>#REF!*M27</f>
        <v>#REF!</v>
      </c>
      <c r="O27">
        <f>H27*M27</f>
        <v>0</v>
      </c>
      <c r="P27" t="e">
        <f>IF($J27&lt;=#REF!,"-",IF($J27&lt;=#REF!,#REF!,IF($J27&lt;=#REF!,#REF!,#REF!)))</f>
        <v>#REF!</v>
      </c>
      <c r="Q27" t="e">
        <f>IF($J27&lt;=#REF!,"-",IF($J27&lt;=#REF!,#REF!,IF($J27&lt;=#REF!,#REF!,#REF!)))</f>
        <v>#REF!</v>
      </c>
      <c r="R27" t="e">
        <f>IF($J27&lt;=#REF!,"-",IF($J27&lt;=#REF!,#REF!,IF($J27&lt;=#REF!,#REF!,#REF!)))</f>
        <v>#REF!</v>
      </c>
      <c r="S27" t="e">
        <f>#REF!+(1-E27)</f>
        <v>#REF!</v>
      </c>
    </row>
    <row r="28" spans="1:19" hidden="1">
      <c r="A28" s="8" t="e">
        <f>RANK(S28,S$9:S$37)</f>
        <v>#REF!</v>
      </c>
      <c r="B28" s="22"/>
      <c r="C28" s="21"/>
      <c r="D28" s="23"/>
      <c r="E28" s="21"/>
      <c r="F28" s="21"/>
      <c r="G28" s="7" t="e">
        <f>RANK(#REF!,#REF!)</f>
        <v>#REF!</v>
      </c>
      <c r="H28" s="24"/>
      <c r="I28" s="7" t="e">
        <f>RANK(H28,H$9:H$37)</f>
        <v>#N/A</v>
      </c>
      <c r="J28" s="27" t="e">
        <f>#REF!+H28/2</f>
        <v>#REF!</v>
      </c>
      <c r="K28" s="7" t="str">
        <f>IF(F28=$P$8,P28,IF(F28=$Q$8,Q28,IF(F28=$R$8,R28,"-")))</f>
        <v>-</v>
      </c>
      <c r="L28" s="2"/>
      <c r="M28">
        <f>SUMIF(титульная!$C$11:$C$25,F28,титульная!$D$11:$D$25)</f>
        <v>0</v>
      </c>
      <c r="N28" t="e">
        <f>#REF!*M28</f>
        <v>#REF!</v>
      </c>
      <c r="O28">
        <f>H28*M28</f>
        <v>0</v>
      </c>
      <c r="P28" t="e">
        <f>IF($J28&lt;=#REF!,"-",IF($J28&lt;=#REF!,#REF!,IF($J28&lt;=#REF!,#REF!,#REF!)))</f>
        <v>#REF!</v>
      </c>
      <c r="Q28" t="e">
        <f>IF($J28&lt;=#REF!,"-",IF($J28&lt;=#REF!,#REF!,IF($J28&lt;=#REF!,#REF!,#REF!)))</f>
        <v>#REF!</v>
      </c>
      <c r="R28" t="e">
        <f>IF($J28&lt;=#REF!,"-",IF($J28&lt;=#REF!,#REF!,IF($J28&lt;=#REF!,#REF!,#REF!)))</f>
        <v>#REF!</v>
      </c>
      <c r="S28" t="e">
        <f>#REF!+(1-E28)</f>
        <v>#REF!</v>
      </c>
    </row>
    <row r="29" spans="1:19" hidden="1">
      <c r="A29" s="8" t="e">
        <f>RANK(S29,S$9:S$37)</f>
        <v>#REF!</v>
      </c>
      <c r="B29" s="22"/>
      <c r="C29" s="21"/>
      <c r="D29" s="23"/>
      <c r="E29" s="21"/>
      <c r="F29" s="21"/>
      <c r="G29" s="7" t="e">
        <f>RANK(#REF!,#REF!)</f>
        <v>#REF!</v>
      </c>
      <c r="H29" s="24"/>
      <c r="I29" s="7" t="e">
        <f>RANK(H29,H$9:H$37)</f>
        <v>#N/A</v>
      </c>
      <c r="J29" s="27" t="e">
        <f>#REF!+H29/2</f>
        <v>#REF!</v>
      </c>
      <c r="K29" s="7" t="str">
        <f>IF(F29=$P$8,P29,IF(F29=$Q$8,Q29,IF(F29=$R$8,R29,"-")))</f>
        <v>-</v>
      </c>
      <c r="L29" s="2"/>
      <c r="M29">
        <f>SUMIF(титульная!$C$11:$C$25,F29,титульная!$D$11:$D$25)</f>
        <v>0</v>
      </c>
      <c r="N29" t="e">
        <f>#REF!*M29</f>
        <v>#REF!</v>
      </c>
      <c r="O29">
        <f>H29*M29</f>
        <v>0</v>
      </c>
      <c r="P29" t="e">
        <f>IF($J29&lt;=#REF!,"-",IF($J29&lt;=#REF!,#REF!,IF($J29&lt;=#REF!,#REF!,#REF!)))</f>
        <v>#REF!</v>
      </c>
      <c r="Q29" t="e">
        <f>IF($J29&lt;=#REF!,"-",IF($J29&lt;=#REF!,#REF!,IF($J29&lt;=#REF!,#REF!,#REF!)))</f>
        <v>#REF!</v>
      </c>
      <c r="R29" t="e">
        <f>IF($J29&lt;=#REF!,"-",IF($J29&lt;=#REF!,#REF!,IF($J29&lt;=#REF!,#REF!,#REF!)))</f>
        <v>#REF!</v>
      </c>
      <c r="S29" t="e">
        <f>#REF!+(1-E29)</f>
        <v>#REF!</v>
      </c>
    </row>
    <row r="30" spans="1:19" hidden="1">
      <c r="A30" s="8" t="e">
        <f>RANK(S30,S$9:S$37)</f>
        <v>#REF!</v>
      </c>
      <c r="B30" s="22"/>
      <c r="C30" s="21"/>
      <c r="D30" s="23"/>
      <c r="E30" s="21"/>
      <c r="F30" s="21"/>
      <c r="G30" s="7" t="e">
        <f>RANK(#REF!,#REF!)</f>
        <v>#REF!</v>
      </c>
      <c r="H30" s="24"/>
      <c r="I30" s="7" t="e">
        <f>RANK(H30,H$9:H$37)</f>
        <v>#N/A</v>
      </c>
      <c r="J30" s="27" t="e">
        <f>#REF!+H30/2</f>
        <v>#REF!</v>
      </c>
      <c r="K30" s="7" t="str">
        <f>IF(F30=$P$8,P30,IF(F30=$Q$8,Q30,IF(F30=$R$8,R30,"-")))</f>
        <v>-</v>
      </c>
      <c r="L30" s="2"/>
      <c r="M30">
        <f>SUMIF(титульная!$C$11:$C$25,F30,титульная!$D$11:$D$25)</f>
        <v>0</v>
      </c>
      <c r="N30" t="e">
        <f>#REF!*M30</f>
        <v>#REF!</v>
      </c>
      <c r="O30">
        <f>H30*M30</f>
        <v>0</v>
      </c>
      <c r="P30" t="e">
        <f>IF($J30&lt;=#REF!,"-",IF($J30&lt;=#REF!,#REF!,IF($J30&lt;=#REF!,#REF!,#REF!)))</f>
        <v>#REF!</v>
      </c>
      <c r="Q30" t="e">
        <f>IF($J30&lt;=#REF!,"-",IF($J30&lt;=#REF!,#REF!,IF($J30&lt;=#REF!,#REF!,#REF!)))</f>
        <v>#REF!</v>
      </c>
      <c r="R30" t="e">
        <f>IF($J30&lt;=#REF!,"-",IF($J30&lt;=#REF!,#REF!,IF($J30&lt;=#REF!,#REF!,#REF!)))</f>
        <v>#REF!</v>
      </c>
      <c r="S30" t="e">
        <f>#REF!+(1-E30)</f>
        <v>#REF!</v>
      </c>
    </row>
    <row r="31" spans="1:19" hidden="1">
      <c r="A31" s="8" t="e">
        <f>RANK(S31,S$9:S$37)</f>
        <v>#REF!</v>
      </c>
      <c r="B31" s="22"/>
      <c r="C31" s="21"/>
      <c r="D31" s="23"/>
      <c r="E31" s="21"/>
      <c r="F31" s="21"/>
      <c r="G31" s="7" t="e">
        <f>RANK(#REF!,#REF!)</f>
        <v>#REF!</v>
      </c>
      <c r="H31" s="24"/>
      <c r="I31" s="7" t="e">
        <f>RANK(H31,H$9:H$37)</f>
        <v>#N/A</v>
      </c>
      <c r="J31" s="27" t="e">
        <f>#REF!+H31/2</f>
        <v>#REF!</v>
      </c>
      <c r="K31" s="7" t="str">
        <f>IF(F31=$P$8,P31,IF(F31=$Q$8,Q31,IF(F31=$R$8,R31,"-")))</f>
        <v>-</v>
      </c>
      <c r="L31" s="2"/>
      <c r="M31">
        <f>SUMIF(титульная!$C$11:$C$25,F31,титульная!$D$11:$D$25)</f>
        <v>0</v>
      </c>
      <c r="N31" t="e">
        <f>#REF!*M31</f>
        <v>#REF!</v>
      </c>
      <c r="O31">
        <f>H31*M31</f>
        <v>0</v>
      </c>
      <c r="P31" t="e">
        <f>IF($J31&lt;=#REF!,"-",IF($J31&lt;=#REF!,#REF!,IF($J31&lt;=#REF!,#REF!,#REF!)))</f>
        <v>#REF!</v>
      </c>
      <c r="Q31" t="e">
        <f>IF($J31&lt;=#REF!,"-",IF($J31&lt;=#REF!,#REF!,IF($J31&lt;=#REF!,#REF!,#REF!)))</f>
        <v>#REF!</v>
      </c>
      <c r="R31" t="e">
        <f>IF($J31&lt;=#REF!,"-",IF($J31&lt;=#REF!,#REF!,IF($J31&lt;=#REF!,#REF!,#REF!)))</f>
        <v>#REF!</v>
      </c>
      <c r="S31" t="e">
        <f>#REF!+(1-E31)</f>
        <v>#REF!</v>
      </c>
    </row>
    <row r="32" spans="1:19" hidden="1">
      <c r="A32" s="8" t="e">
        <f>RANK(S32,S$9:S$37)</f>
        <v>#REF!</v>
      </c>
      <c r="B32" s="22"/>
      <c r="C32" s="21"/>
      <c r="D32" s="23"/>
      <c r="E32" s="21"/>
      <c r="F32" s="21"/>
      <c r="G32" s="7" t="e">
        <f>RANK(#REF!,#REF!)</f>
        <v>#REF!</v>
      </c>
      <c r="H32" s="24"/>
      <c r="I32" s="7" t="e">
        <f>RANK(H32,H$9:H$37)</f>
        <v>#N/A</v>
      </c>
      <c r="J32" s="27" t="e">
        <f>#REF!+H32/2</f>
        <v>#REF!</v>
      </c>
      <c r="K32" s="7" t="str">
        <f>IF(F32=$P$8,P32,IF(F32=$Q$8,Q32,IF(F32=$R$8,R32,"-")))</f>
        <v>-</v>
      </c>
      <c r="L32" s="2"/>
      <c r="M32">
        <f>SUMIF(титульная!$C$11:$C$25,F32,титульная!$D$11:$D$25)</f>
        <v>0</v>
      </c>
      <c r="N32" t="e">
        <f>#REF!*M32</f>
        <v>#REF!</v>
      </c>
      <c r="O32">
        <f>H32*M32</f>
        <v>0</v>
      </c>
      <c r="P32" t="e">
        <f>IF($J32&lt;=#REF!,"-",IF($J32&lt;=#REF!,#REF!,IF($J32&lt;=#REF!,#REF!,#REF!)))</f>
        <v>#REF!</v>
      </c>
      <c r="Q32" t="e">
        <f>IF($J32&lt;=#REF!,"-",IF($J32&lt;=#REF!,#REF!,IF($J32&lt;=#REF!,#REF!,#REF!)))</f>
        <v>#REF!</v>
      </c>
      <c r="R32" t="e">
        <f>IF($J32&lt;=#REF!,"-",IF($J32&lt;=#REF!,#REF!,IF($J32&lt;=#REF!,#REF!,#REF!)))</f>
        <v>#REF!</v>
      </c>
      <c r="S32" t="e">
        <f>#REF!+(1-E32)</f>
        <v>#REF!</v>
      </c>
    </row>
    <row r="33" spans="1:19" hidden="1">
      <c r="A33" s="8" t="e">
        <f>RANK(S33,S$9:S$37)</f>
        <v>#REF!</v>
      </c>
      <c r="B33" s="22"/>
      <c r="C33" s="21"/>
      <c r="D33" s="23"/>
      <c r="E33" s="21"/>
      <c r="F33" s="21"/>
      <c r="G33" s="7" t="e">
        <f>RANK(#REF!,#REF!)</f>
        <v>#REF!</v>
      </c>
      <c r="H33" s="24"/>
      <c r="I33" s="7" t="e">
        <f>RANK(H33,H$9:H$37)</f>
        <v>#N/A</v>
      </c>
      <c r="J33" s="27" t="e">
        <f>#REF!+H33/2</f>
        <v>#REF!</v>
      </c>
      <c r="K33" s="7" t="str">
        <f>IF(F33=$P$8,P33,IF(F33=$Q$8,Q33,IF(F33=$R$8,R33,"-")))</f>
        <v>-</v>
      </c>
      <c r="L33" s="2"/>
      <c r="M33">
        <f>SUMIF(титульная!$C$11:$C$25,F33,титульная!$D$11:$D$25)</f>
        <v>0</v>
      </c>
      <c r="N33" t="e">
        <f>#REF!*M33</f>
        <v>#REF!</v>
      </c>
      <c r="O33">
        <f>H33*M33</f>
        <v>0</v>
      </c>
      <c r="P33" t="e">
        <f>IF($J33&lt;=#REF!,"-",IF($J33&lt;=#REF!,#REF!,IF($J33&lt;=#REF!,#REF!,#REF!)))</f>
        <v>#REF!</v>
      </c>
      <c r="Q33" t="e">
        <f>IF($J33&lt;=#REF!,"-",IF($J33&lt;=#REF!,#REF!,IF($J33&lt;=#REF!,#REF!,#REF!)))</f>
        <v>#REF!</v>
      </c>
      <c r="R33" t="e">
        <f>IF($J33&lt;=#REF!,"-",IF($J33&lt;=#REF!,#REF!,IF($J33&lt;=#REF!,#REF!,#REF!)))</f>
        <v>#REF!</v>
      </c>
      <c r="S33" t="e">
        <f>#REF!+(1-E33)</f>
        <v>#REF!</v>
      </c>
    </row>
    <row r="34" spans="1:19" hidden="1">
      <c r="A34" s="8" t="e">
        <f>RANK(S34,S$9:S$37)</f>
        <v>#REF!</v>
      </c>
      <c r="B34" s="22"/>
      <c r="C34" s="21"/>
      <c r="D34" s="23"/>
      <c r="E34" s="21"/>
      <c r="F34" s="21"/>
      <c r="G34" s="7" t="e">
        <f>RANK(#REF!,#REF!)</f>
        <v>#REF!</v>
      </c>
      <c r="H34" s="24"/>
      <c r="I34" s="7" t="e">
        <f>RANK(H34,H$9:H$37)</f>
        <v>#N/A</v>
      </c>
      <c r="J34" s="27" t="e">
        <f>#REF!+H34/2</f>
        <v>#REF!</v>
      </c>
      <c r="K34" s="7" t="str">
        <f>IF(F34=$P$8,P34,IF(F34=$Q$8,Q34,IF(F34=$R$8,R34,"-")))</f>
        <v>-</v>
      </c>
      <c r="L34" s="2"/>
      <c r="M34">
        <f>SUMIF(титульная!$C$11:$C$25,F34,титульная!$D$11:$D$25)</f>
        <v>0</v>
      </c>
      <c r="N34" t="e">
        <f>#REF!*M34</f>
        <v>#REF!</v>
      </c>
      <c r="O34">
        <f>H34*M34</f>
        <v>0</v>
      </c>
      <c r="P34" t="e">
        <f>IF($J34&lt;=#REF!,"-",IF($J34&lt;=#REF!,#REF!,IF($J34&lt;=#REF!,#REF!,#REF!)))</f>
        <v>#REF!</v>
      </c>
      <c r="Q34" t="e">
        <f>IF($J34&lt;=#REF!,"-",IF($J34&lt;=#REF!,#REF!,IF($J34&lt;=#REF!,#REF!,#REF!)))</f>
        <v>#REF!</v>
      </c>
      <c r="R34" t="e">
        <f>IF($J34&lt;=#REF!,"-",IF($J34&lt;=#REF!,#REF!,IF($J34&lt;=#REF!,#REF!,#REF!)))</f>
        <v>#REF!</v>
      </c>
      <c r="S34" t="e">
        <f>#REF!+(1-E34)</f>
        <v>#REF!</v>
      </c>
    </row>
    <row r="35" spans="1:19" hidden="1">
      <c r="A35" s="8" t="e">
        <f>RANK(S35,S$9:S$37)</f>
        <v>#REF!</v>
      </c>
      <c r="B35" s="22"/>
      <c r="C35" s="21"/>
      <c r="D35" s="23"/>
      <c r="E35" s="21"/>
      <c r="F35" s="21"/>
      <c r="G35" s="7" t="e">
        <f>RANK(#REF!,#REF!)</f>
        <v>#REF!</v>
      </c>
      <c r="H35" s="24"/>
      <c r="I35" s="7" t="e">
        <f>RANK(H35,H$9:H$37)</f>
        <v>#N/A</v>
      </c>
      <c r="J35" s="27" t="e">
        <f>#REF!+H35/2</f>
        <v>#REF!</v>
      </c>
      <c r="K35" s="7" t="str">
        <f>IF(F35=$P$8,P35,IF(F35=$Q$8,Q35,IF(F35=$R$8,R35,"-")))</f>
        <v>-</v>
      </c>
      <c r="L35" s="2"/>
      <c r="M35">
        <f>SUMIF(титульная!$C$11:$C$25,F35,титульная!$D$11:$D$25)</f>
        <v>0</v>
      </c>
      <c r="N35" t="e">
        <f>#REF!*M35</f>
        <v>#REF!</v>
      </c>
      <c r="O35">
        <f>H35*M35</f>
        <v>0</v>
      </c>
      <c r="P35" t="e">
        <f>IF($J35&lt;=#REF!,"-",IF($J35&lt;=#REF!,#REF!,IF($J35&lt;=#REF!,#REF!,#REF!)))</f>
        <v>#REF!</v>
      </c>
      <c r="Q35" t="e">
        <f>IF($J35&lt;=#REF!,"-",IF($J35&lt;=#REF!,#REF!,IF($J35&lt;=#REF!,#REF!,#REF!)))</f>
        <v>#REF!</v>
      </c>
      <c r="R35" t="e">
        <f>IF($J35&lt;=#REF!,"-",IF($J35&lt;=#REF!,#REF!,IF($J35&lt;=#REF!,#REF!,#REF!)))</f>
        <v>#REF!</v>
      </c>
      <c r="S35" t="e">
        <f>#REF!+(1-E35)</f>
        <v>#REF!</v>
      </c>
    </row>
    <row r="36" spans="1:19" hidden="1">
      <c r="A36" s="8" t="e">
        <f>RANK(S36,S$9:S$37)</f>
        <v>#REF!</v>
      </c>
      <c r="B36" s="22"/>
      <c r="C36" s="21"/>
      <c r="D36" s="23"/>
      <c r="E36" s="21"/>
      <c r="F36" s="21"/>
      <c r="G36" s="7" t="e">
        <f>RANK(#REF!,#REF!)</f>
        <v>#REF!</v>
      </c>
      <c r="H36" s="24"/>
      <c r="I36" s="7" t="e">
        <f>RANK(H36,H$9:H$37)</f>
        <v>#N/A</v>
      </c>
      <c r="J36" s="27" t="e">
        <f>#REF!+H36/2</f>
        <v>#REF!</v>
      </c>
      <c r="K36" s="7" t="str">
        <f>IF(F36=$P$8,P36,IF(F36=$Q$8,Q36,IF(F36=$R$8,R36,"-")))</f>
        <v>-</v>
      </c>
      <c r="L36" s="2"/>
      <c r="M36">
        <f>SUMIF(титульная!$C$11:$C$25,F36,титульная!$D$11:$D$25)</f>
        <v>0</v>
      </c>
      <c r="N36" t="e">
        <f>#REF!*M36</f>
        <v>#REF!</v>
      </c>
      <c r="O36">
        <f>H36*M36</f>
        <v>0</v>
      </c>
      <c r="P36" t="e">
        <f>IF($J36&lt;=#REF!,"-",IF($J36&lt;=#REF!,#REF!,IF($J36&lt;=#REF!,#REF!,#REF!)))</f>
        <v>#REF!</v>
      </c>
      <c r="Q36" t="e">
        <f>IF($J36&lt;=#REF!,"-",IF($J36&lt;=#REF!,#REF!,IF($J36&lt;=#REF!,#REF!,#REF!)))</f>
        <v>#REF!</v>
      </c>
      <c r="R36" t="e">
        <f>IF($J36&lt;=#REF!,"-",IF($J36&lt;=#REF!,#REF!,IF($J36&lt;=#REF!,#REF!,#REF!)))</f>
        <v>#REF!</v>
      </c>
      <c r="S36" t="e">
        <f>#REF!+(1-E36)</f>
        <v>#REF!</v>
      </c>
    </row>
    <row r="37" spans="1:19" hidden="1">
      <c r="A37" s="8" t="e">
        <f>RANK(S37,S$9:S$37)</f>
        <v>#REF!</v>
      </c>
      <c r="B37" s="22"/>
      <c r="C37" s="2"/>
      <c r="D37" s="23"/>
      <c r="E37" s="2"/>
      <c r="F37" s="2"/>
      <c r="G37" s="7" t="e">
        <f>RANK(#REF!,#REF!)</f>
        <v>#REF!</v>
      </c>
      <c r="H37" s="25"/>
      <c r="I37" s="7" t="e">
        <f>RANK(H37,H$9:H$37)</f>
        <v>#N/A</v>
      </c>
      <c r="J37" s="27" t="e">
        <f>#REF!+H37/2</f>
        <v>#REF!</v>
      </c>
      <c r="K37" s="7" t="str">
        <f>IF(F37=$P$8,P37,IF(F37=$Q$8,Q37,IF(F37=$R$8,R37,"-")))</f>
        <v>-</v>
      </c>
      <c r="L37" s="2"/>
      <c r="M37">
        <f>SUMIF(титульная!$C$11:$C$25,F37,титульная!$D$11:$D$25)</f>
        <v>0</v>
      </c>
      <c r="N37" t="e">
        <f>#REF!*M37</f>
        <v>#REF!</v>
      </c>
      <c r="O37">
        <f>H37*M37</f>
        <v>0</v>
      </c>
      <c r="P37" t="e">
        <f>IF($J37&lt;=#REF!,"-",IF($J37&lt;=#REF!,#REF!,IF($J37&lt;=#REF!,#REF!,#REF!)))</f>
        <v>#REF!</v>
      </c>
      <c r="Q37" t="e">
        <f>IF($J37&lt;=#REF!,"-",IF($J37&lt;=#REF!,#REF!,IF($J37&lt;=#REF!,#REF!,#REF!)))</f>
        <v>#REF!</v>
      </c>
      <c r="R37" t="e">
        <f>IF($J37&lt;=#REF!,"-",IF($J37&lt;=#REF!,#REF!,IF($J37&lt;=#REF!,#REF!,#REF!)))</f>
        <v>#REF!</v>
      </c>
      <c r="S37" t="e">
        <f>#REF!+(1-E37)</f>
        <v>#REF!</v>
      </c>
    </row>
    <row r="39" spans="1:19">
      <c r="A39" t="s">
        <v>54</v>
      </c>
      <c r="C39" t="str">
        <f>титульная!$D$7</f>
        <v>Исрапилов Ш.К. (1кат.)</v>
      </c>
      <c r="H39" t="s">
        <v>195</v>
      </c>
      <c r="L39" t="str">
        <f>титульная!$D$8</f>
        <v>Олейников Д.А</v>
      </c>
    </row>
    <row r="41" spans="1:19">
      <c r="J41" t="s">
        <v>142</v>
      </c>
      <c r="L41" t="s">
        <v>143</v>
      </c>
    </row>
  </sheetData>
  <autoFilter ref="A8:L37">
    <filterColumn colId="2">
      <customFilters>
        <customFilter operator="notEqual" val=" "/>
      </customFilters>
    </filterColumn>
    <sortState ref="A13:P16">
      <sortCondition ref="A12:A42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S46"/>
  <sheetViews>
    <sheetView workbookViewId="0">
      <selection activeCell="I46" sqref="I46"/>
    </sheetView>
  </sheetViews>
  <sheetFormatPr defaultRowHeight="15"/>
  <cols>
    <col min="1" max="1" width="6.42578125" customWidth="1"/>
    <col min="2" max="2" width="23.285156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6.42578125" bestFit="1" customWidth="1"/>
    <col min="8" max="8" width="7.5703125" bestFit="1" customWidth="1"/>
    <col min="9" max="9" width="6.42578125" bestFit="1" customWidth="1"/>
    <col min="11" max="11" width="0" hidden="1" customWidth="1"/>
    <col min="12" max="12" width="15.28515625" customWidth="1"/>
    <col min="13" max="19" width="0" hidden="1" customWidth="1"/>
  </cols>
  <sheetData>
    <row r="1" spans="1:19">
      <c r="C1" s="10"/>
    </row>
    <row r="2" spans="1:19" ht="28.5">
      <c r="D2" s="9" t="str">
        <f>титульная!$D$2</f>
        <v>ПРОТОКОЛ</v>
      </c>
    </row>
    <row r="3" spans="1:19" ht="18.75">
      <c r="B3" s="12" t="s">
        <v>140</v>
      </c>
    </row>
    <row r="5" spans="1:19">
      <c r="A5" s="11"/>
      <c r="B5" s="11" t="str">
        <f>титульная!$D$5</f>
        <v>30 декабря 2017 г.</v>
      </c>
      <c r="G5" s="7"/>
      <c r="H5" s="7"/>
      <c r="I5" s="7"/>
      <c r="J5" s="7"/>
    </row>
    <row r="6" spans="1:19">
      <c r="A6" s="11"/>
      <c r="B6" s="11" t="s">
        <v>141</v>
      </c>
      <c r="G6" s="7"/>
      <c r="H6" s="8"/>
      <c r="I6" s="8"/>
      <c r="J6" s="8"/>
    </row>
    <row r="7" spans="1:19">
      <c r="G7" s="7"/>
      <c r="H7" s="7"/>
      <c r="I7" s="7"/>
      <c r="J7" s="7"/>
    </row>
    <row r="8" spans="1:19">
      <c r="G8" s="7"/>
      <c r="H8" s="8"/>
      <c r="I8" s="8"/>
      <c r="J8" s="8"/>
    </row>
    <row r="9" spans="1:19" ht="21">
      <c r="B9" s="57" t="s">
        <v>60</v>
      </c>
      <c r="C9" s="58"/>
      <c r="D9" s="57" t="s">
        <v>145</v>
      </c>
      <c r="E9" s="58"/>
      <c r="F9" s="58"/>
      <c r="G9" s="7"/>
      <c r="H9" s="7"/>
      <c r="I9" s="7"/>
      <c r="J9" s="7"/>
    </row>
    <row r="10" spans="1:19">
      <c r="G10" s="7"/>
      <c r="H10" s="8"/>
      <c r="I10" s="8"/>
      <c r="J10" s="8"/>
    </row>
    <row r="12" spans="1:19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38</v>
      </c>
      <c r="H12" s="6" t="s">
        <v>46</v>
      </c>
      <c r="I12" s="6" t="s">
        <v>38</v>
      </c>
      <c r="J12" s="6" t="s">
        <v>47</v>
      </c>
      <c r="K12" s="6" t="s">
        <v>50</v>
      </c>
      <c r="L12" s="6" t="s">
        <v>49</v>
      </c>
      <c r="M12" s="26" t="s">
        <v>84</v>
      </c>
      <c r="N12" s="26" t="s">
        <v>45</v>
      </c>
      <c r="O12" s="26" t="s">
        <v>46</v>
      </c>
      <c r="P12">
        <v>16</v>
      </c>
      <c r="Q12">
        <v>24</v>
      </c>
      <c r="R12">
        <v>32</v>
      </c>
      <c r="S12" t="s">
        <v>47</v>
      </c>
    </row>
    <row r="13" spans="1:19">
      <c r="A13" s="8">
        <v>1</v>
      </c>
      <c r="B13" s="28" t="s">
        <v>95</v>
      </c>
      <c r="C13" s="29">
        <v>2005</v>
      </c>
      <c r="D13" s="30" t="s">
        <v>86</v>
      </c>
      <c r="E13" s="29">
        <v>45</v>
      </c>
      <c r="F13" s="29">
        <v>10</v>
      </c>
      <c r="G13" s="29">
        <v>1</v>
      </c>
      <c r="H13" s="24">
        <v>158</v>
      </c>
      <c r="I13" s="29">
        <v>1</v>
      </c>
      <c r="J13" s="27">
        <v>158</v>
      </c>
      <c r="K13" s="7" t="str">
        <f>IF(F13=$P$12,P13,IF(F13=$Q$12,Q13,IF(F13=$R$12,R13,"-")))</f>
        <v>-</v>
      </c>
      <c r="L13" s="33" t="s">
        <v>144</v>
      </c>
      <c r="M13">
        <f>SUMIF(титульная!$C$11:$C$25,F13,титульная!$D$11:$D$25)</f>
        <v>4</v>
      </c>
      <c r="N13" t="e">
        <f>#REF!*M13</f>
        <v>#REF!</v>
      </c>
      <c r="O13">
        <f>H13*M13</f>
        <v>632</v>
      </c>
      <c r="P13">
        <f t="shared" ref="P13:P42" si="0">IF($J13&lt;=$J$10,"-",IF($J13&lt;=$I$10,$J$9,IF($J13&lt;=$H$10,$I$9,$H$9)))</f>
        <v>0</v>
      </c>
      <c r="Q13">
        <f t="shared" ref="Q13:Q42" si="1">IF($J13&lt;=$J$8,"-",IF($J13&lt;=$I$8,$J$7,IF($J13&lt;=$H$8,$I$7,$H$7)))</f>
        <v>0</v>
      </c>
      <c r="R13">
        <f t="shared" ref="R13:R42" si="2">IF($J13&lt;=$J$6,"-",IF($J13&lt;=$I$6,$J$5,IF($J13&lt;=$H$6,$I$5,$H$5)))</f>
        <v>0</v>
      </c>
      <c r="S13" t="e">
        <f>#REF!+(1-E13)</f>
        <v>#REF!</v>
      </c>
    </row>
    <row r="14" spans="1:19">
      <c r="A14" s="8">
        <v>2</v>
      </c>
      <c r="B14" s="28" t="s">
        <v>98</v>
      </c>
      <c r="C14" s="29">
        <v>2005</v>
      </c>
      <c r="D14" s="30" t="s">
        <v>88</v>
      </c>
      <c r="E14" s="29">
        <v>44</v>
      </c>
      <c r="F14" s="29">
        <v>8</v>
      </c>
      <c r="G14" s="29">
        <v>2</v>
      </c>
      <c r="H14" s="24">
        <v>166</v>
      </c>
      <c r="I14" s="29">
        <v>2</v>
      </c>
      <c r="J14" s="27">
        <v>166</v>
      </c>
      <c r="K14" s="7" t="str">
        <f>IF(F14=$P$12,P14,IF(F14=$Q$12,Q14,IF(F14=$R$12,R14,"-")))</f>
        <v>-</v>
      </c>
      <c r="L14" s="33" t="str">
        <f>IF(D14="Волжский","Исрапилов Ш.К."," ")</f>
        <v>Исрапилов Ш.К.</v>
      </c>
      <c r="M14">
        <f>SUMIF(титульная!$C$11:$C$25,F14,титульная!$D$11:$D$25)</f>
        <v>3</v>
      </c>
      <c r="N14" t="e">
        <f>#REF!*M14</f>
        <v>#REF!</v>
      </c>
      <c r="O14">
        <f>H14*M14</f>
        <v>498</v>
      </c>
      <c r="P14">
        <f t="shared" si="0"/>
        <v>0</v>
      </c>
      <c r="Q14">
        <f t="shared" si="1"/>
        <v>0</v>
      </c>
      <c r="R14">
        <f t="shared" si="2"/>
        <v>0</v>
      </c>
      <c r="S14" t="e">
        <f>#REF!+(1-E14)</f>
        <v>#REF!</v>
      </c>
    </row>
    <row r="15" spans="1:19">
      <c r="A15" s="8">
        <v>3</v>
      </c>
      <c r="B15" s="28" t="s">
        <v>120</v>
      </c>
      <c r="C15" s="29">
        <v>2005</v>
      </c>
      <c r="D15" s="30" t="s">
        <v>88</v>
      </c>
      <c r="E15" s="29">
        <v>44</v>
      </c>
      <c r="F15" s="29">
        <v>8</v>
      </c>
      <c r="G15" s="29">
        <v>3</v>
      </c>
      <c r="H15" s="24">
        <v>159</v>
      </c>
      <c r="I15" s="29">
        <v>3</v>
      </c>
      <c r="J15" s="27">
        <v>159</v>
      </c>
      <c r="K15" s="7" t="str">
        <f>IF(F15=$P$12,P15,IF(F15=$Q$12,Q15,IF(F15=$R$12,R15,"-")))</f>
        <v>-</v>
      </c>
      <c r="L15" s="33" t="str">
        <f>IF(D15="Волжский","Исрапилов Ш.К."," ")</f>
        <v>Исрапилов Ш.К.</v>
      </c>
      <c r="M15">
        <f>SUMIF(титульная!$C$11:$C$25,F15,титульная!$D$11:$D$25)</f>
        <v>3</v>
      </c>
      <c r="N15" t="e">
        <f>#REF!*M15</f>
        <v>#REF!</v>
      </c>
      <c r="O15">
        <f>H15*M15</f>
        <v>477</v>
      </c>
      <c r="P15">
        <f t="shared" si="0"/>
        <v>0</v>
      </c>
      <c r="Q15">
        <f t="shared" si="1"/>
        <v>0</v>
      </c>
      <c r="R15">
        <f t="shared" si="2"/>
        <v>0</v>
      </c>
      <c r="S15" t="e">
        <f>#REF!+(1-E15)</f>
        <v>#REF!</v>
      </c>
    </row>
    <row r="16" spans="1:19" hidden="1">
      <c r="A16" s="8" t="e">
        <f t="shared" ref="A16:A42" si="3">RANK(S16,S$13:S$42)</f>
        <v>#REF!</v>
      </c>
      <c r="B16" s="28"/>
      <c r="C16" s="29"/>
      <c r="D16" s="30"/>
      <c r="E16" s="29"/>
      <c r="F16" s="29"/>
      <c r="G16" s="29" t="e">
        <f>RANK(#REF!,#REF!)</f>
        <v>#REF!</v>
      </c>
      <c r="H16" s="24"/>
      <c r="I16" s="29" t="e">
        <f t="shared" ref="I16:I42" si="4">RANK(H16,H$13:H$42)</f>
        <v>#N/A</v>
      </c>
      <c r="J16" s="27" t="e">
        <f>#REF!+H16/2</f>
        <v>#REF!</v>
      </c>
      <c r="K16" s="7" t="str">
        <f>IF(F16=$P$12,P16,IF(F16=$Q$12,Q16,IF(F16=$R$12,R16,"-")))</f>
        <v>-</v>
      </c>
      <c r="L16" s="33" t="str">
        <f t="shared" ref="L16:L26" si="5">IF(D16="Волжский","Исрапилов Ш.К."," ")</f>
        <v xml:space="preserve"> </v>
      </c>
      <c r="M16">
        <f>SUMIF(титульная!$C$11:$C$25,F16,титульная!$D$11:$D$25)</f>
        <v>0</v>
      </c>
      <c r="N16" t="e">
        <f>#REF!*M16</f>
        <v>#REF!</v>
      </c>
      <c r="O16">
        <f>H16*M16</f>
        <v>0</v>
      </c>
      <c r="P16" t="e">
        <f t="shared" si="0"/>
        <v>#REF!</v>
      </c>
      <c r="Q16" t="e">
        <f t="shared" si="1"/>
        <v>#REF!</v>
      </c>
      <c r="R16" t="e">
        <f t="shared" si="2"/>
        <v>#REF!</v>
      </c>
      <c r="S16" t="e">
        <f>#REF!+(1-E16)</f>
        <v>#REF!</v>
      </c>
    </row>
    <row r="17" spans="1:19" hidden="1">
      <c r="A17" s="8" t="e">
        <f t="shared" si="3"/>
        <v>#REF!</v>
      </c>
      <c r="B17" s="28"/>
      <c r="C17" s="29"/>
      <c r="D17" s="30"/>
      <c r="E17" s="29"/>
      <c r="F17" s="29"/>
      <c r="G17" s="29" t="e">
        <f>RANK(#REF!,#REF!)</f>
        <v>#REF!</v>
      </c>
      <c r="H17" s="24"/>
      <c r="I17" s="29" t="e">
        <f t="shared" si="4"/>
        <v>#N/A</v>
      </c>
      <c r="J17" s="27" t="e">
        <f>#REF!+H17/2</f>
        <v>#REF!</v>
      </c>
      <c r="K17" s="7" t="str">
        <f>IF(F17=$P$12,P17,IF(F17=$Q$12,Q17,IF(F17=$R$12,R17,"-")))</f>
        <v>-</v>
      </c>
      <c r="L17" s="33" t="str">
        <f t="shared" si="5"/>
        <v xml:space="preserve"> </v>
      </c>
      <c r="M17">
        <f>SUMIF(титульная!$C$11:$C$25,F17,титульная!$D$11:$D$25)</f>
        <v>0</v>
      </c>
      <c r="N17" t="e">
        <f>#REF!*M17</f>
        <v>#REF!</v>
      </c>
      <c r="O17">
        <f>H17*M17</f>
        <v>0</v>
      </c>
      <c r="P17" t="e">
        <f t="shared" si="0"/>
        <v>#REF!</v>
      </c>
      <c r="Q17" t="e">
        <f t="shared" si="1"/>
        <v>#REF!</v>
      </c>
      <c r="R17" t="e">
        <f t="shared" si="2"/>
        <v>#REF!</v>
      </c>
      <c r="S17" t="e">
        <f>#REF!+(1-E17)</f>
        <v>#REF!</v>
      </c>
    </row>
    <row r="18" spans="1:19" hidden="1">
      <c r="A18" s="8" t="e">
        <f t="shared" si="3"/>
        <v>#REF!</v>
      </c>
      <c r="B18" s="28"/>
      <c r="C18" s="29"/>
      <c r="D18" s="30"/>
      <c r="E18" s="29"/>
      <c r="F18" s="29"/>
      <c r="G18" s="29" t="e">
        <f>RANK(#REF!,#REF!)</f>
        <v>#REF!</v>
      </c>
      <c r="H18" s="24"/>
      <c r="I18" s="29" t="e">
        <f t="shared" si="4"/>
        <v>#N/A</v>
      </c>
      <c r="J18" s="27" t="e">
        <f>#REF!+H18/2</f>
        <v>#REF!</v>
      </c>
      <c r="K18" s="7" t="str">
        <f>IF(F18=$P$12,P18,IF(F18=$Q$12,Q18,IF(F18=$R$12,R18,"-")))</f>
        <v>-</v>
      </c>
      <c r="L18" s="33" t="str">
        <f t="shared" si="5"/>
        <v xml:space="preserve"> </v>
      </c>
      <c r="M18">
        <f>SUMIF(титульная!$C$11:$C$25,F18,титульная!$D$11:$D$25)</f>
        <v>0</v>
      </c>
      <c r="N18" t="e">
        <f>#REF!*M18</f>
        <v>#REF!</v>
      </c>
      <c r="O18">
        <f>H18*M18</f>
        <v>0</v>
      </c>
      <c r="P18" t="e">
        <f t="shared" si="0"/>
        <v>#REF!</v>
      </c>
      <c r="Q18" t="e">
        <f t="shared" si="1"/>
        <v>#REF!</v>
      </c>
      <c r="R18" t="e">
        <f t="shared" si="2"/>
        <v>#REF!</v>
      </c>
      <c r="S18" t="e">
        <f>#REF!+(1-E18)</f>
        <v>#REF!</v>
      </c>
    </row>
    <row r="19" spans="1:19" hidden="1">
      <c r="A19" s="8" t="e">
        <f t="shared" si="3"/>
        <v>#REF!</v>
      </c>
      <c r="B19" s="28"/>
      <c r="C19" s="29"/>
      <c r="D19" s="30"/>
      <c r="E19" s="29"/>
      <c r="F19" s="29"/>
      <c r="G19" s="29" t="e">
        <f>RANK(#REF!,#REF!)</f>
        <v>#REF!</v>
      </c>
      <c r="H19" s="24"/>
      <c r="I19" s="29" t="e">
        <f t="shared" si="4"/>
        <v>#N/A</v>
      </c>
      <c r="J19" s="27" t="e">
        <f>#REF!+H19/2</f>
        <v>#REF!</v>
      </c>
      <c r="K19" s="7" t="str">
        <f>IF(F19=$P$12,P19,IF(F19=$Q$12,Q19,IF(F19=$R$12,R19,"-")))</f>
        <v>-</v>
      </c>
      <c r="L19" s="33" t="str">
        <f t="shared" si="5"/>
        <v xml:space="preserve"> </v>
      </c>
      <c r="M19">
        <f>SUMIF(титульная!$C$11:$C$25,F19,титульная!$D$11:$D$25)</f>
        <v>0</v>
      </c>
      <c r="N19" t="e">
        <f>#REF!*M19</f>
        <v>#REF!</v>
      </c>
      <c r="O19">
        <f>H19*M19</f>
        <v>0</v>
      </c>
      <c r="P19" t="e">
        <f t="shared" si="0"/>
        <v>#REF!</v>
      </c>
      <c r="Q19" t="e">
        <f t="shared" si="1"/>
        <v>#REF!</v>
      </c>
      <c r="R19" t="e">
        <f t="shared" si="2"/>
        <v>#REF!</v>
      </c>
      <c r="S19" t="e">
        <f>#REF!+(1-E19)</f>
        <v>#REF!</v>
      </c>
    </row>
    <row r="20" spans="1:19" hidden="1">
      <c r="A20" s="8" t="e">
        <f t="shared" si="3"/>
        <v>#REF!</v>
      </c>
      <c r="B20" s="22"/>
      <c r="C20" s="21"/>
      <c r="D20" s="23"/>
      <c r="E20" s="21"/>
      <c r="F20" s="21"/>
      <c r="G20" s="7" t="e">
        <f>RANK(#REF!,#REF!)</f>
        <v>#REF!</v>
      </c>
      <c r="H20" s="24"/>
      <c r="I20" s="7" t="e">
        <f t="shared" si="4"/>
        <v>#N/A</v>
      </c>
      <c r="J20" s="27" t="e">
        <f>#REF!+H20/2</f>
        <v>#REF!</v>
      </c>
      <c r="K20" s="7" t="str">
        <f>IF(F20=$P$12,P20,IF(F20=$Q$12,Q20,IF(F20=$R$12,R20,"-")))</f>
        <v>-</v>
      </c>
      <c r="L20" s="33" t="str">
        <f t="shared" si="5"/>
        <v xml:space="preserve"> </v>
      </c>
      <c r="M20">
        <f>SUMIF(титульная!$C$11:$C$25,F20,титульная!$D$11:$D$25)</f>
        <v>0</v>
      </c>
      <c r="N20" t="e">
        <f>#REF!*M20</f>
        <v>#REF!</v>
      </c>
      <c r="O20">
        <f>H20*M20</f>
        <v>0</v>
      </c>
      <c r="P20" t="e">
        <f t="shared" si="0"/>
        <v>#REF!</v>
      </c>
      <c r="Q20" t="e">
        <f t="shared" si="1"/>
        <v>#REF!</v>
      </c>
      <c r="R20" t="e">
        <f t="shared" si="2"/>
        <v>#REF!</v>
      </c>
      <c r="S20" t="e">
        <f>#REF!+(1-E20)</f>
        <v>#REF!</v>
      </c>
    </row>
    <row r="21" spans="1:19" hidden="1">
      <c r="A21" s="8" t="e">
        <f t="shared" si="3"/>
        <v>#REF!</v>
      </c>
      <c r="B21" s="22"/>
      <c r="C21" s="21"/>
      <c r="D21" s="23"/>
      <c r="E21" s="21"/>
      <c r="F21" s="21"/>
      <c r="G21" s="7" t="e">
        <f>RANK(#REF!,#REF!)</f>
        <v>#REF!</v>
      </c>
      <c r="H21" s="24"/>
      <c r="I21" s="7" t="e">
        <f t="shared" si="4"/>
        <v>#N/A</v>
      </c>
      <c r="J21" s="27" t="e">
        <f>#REF!+H21/2</f>
        <v>#REF!</v>
      </c>
      <c r="K21" s="7" t="str">
        <f>IF(F21=$P$12,P21,IF(F21=$Q$12,Q21,IF(F21=$R$12,R21,"-")))</f>
        <v>-</v>
      </c>
      <c r="L21" s="33" t="str">
        <f t="shared" si="5"/>
        <v xml:space="preserve"> </v>
      </c>
      <c r="M21">
        <f>SUMIF(титульная!$C$11:$C$25,F21,титульная!$D$11:$D$25)</f>
        <v>0</v>
      </c>
      <c r="N21" t="e">
        <f>#REF!*M21</f>
        <v>#REF!</v>
      </c>
      <c r="O21">
        <f>H21*M21</f>
        <v>0</v>
      </c>
      <c r="P21" t="e">
        <f t="shared" si="0"/>
        <v>#REF!</v>
      </c>
      <c r="Q21" t="e">
        <f t="shared" si="1"/>
        <v>#REF!</v>
      </c>
      <c r="R21" t="e">
        <f t="shared" si="2"/>
        <v>#REF!</v>
      </c>
      <c r="S21" t="e">
        <f>#REF!+(1-E21)</f>
        <v>#REF!</v>
      </c>
    </row>
    <row r="22" spans="1:19" hidden="1">
      <c r="A22" s="8" t="e">
        <f t="shared" si="3"/>
        <v>#REF!</v>
      </c>
      <c r="B22" s="22"/>
      <c r="C22" s="21"/>
      <c r="D22" s="23"/>
      <c r="E22" s="21"/>
      <c r="F22" s="21"/>
      <c r="G22" s="7" t="e">
        <f>RANK(#REF!,#REF!)</f>
        <v>#REF!</v>
      </c>
      <c r="H22" s="24"/>
      <c r="I22" s="7" t="e">
        <f t="shared" si="4"/>
        <v>#N/A</v>
      </c>
      <c r="J22" s="27" t="e">
        <f>#REF!+H22/2</f>
        <v>#REF!</v>
      </c>
      <c r="K22" s="7" t="str">
        <f>IF(F22=$P$12,P22,IF(F22=$Q$12,Q22,IF(F22=$R$12,R22,"-")))</f>
        <v>-</v>
      </c>
      <c r="L22" s="33" t="str">
        <f t="shared" si="5"/>
        <v xml:space="preserve"> </v>
      </c>
      <c r="M22">
        <f>SUMIF(титульная!$C$11:$C$25,F22,титульная!$D$11:$D$25)</f>
        <v>0</v>
      </c>
      <c r="N22" t="e">
        <f>#REF!*M22</f>
        <v>#REF!</v>
      </c>
      <c r="O22">
        <f>H22*M22</f>
        <v>0</v>
      </c>
      <c r="P22" t="e">
        <f t="shared" si="0"/>
        <v>#REF!</v>
      </c>
      <c r="Q22" t="e">
        <f t="shared" si="1"/>
        <v>#REF!</v>
      </c>
      <c r="R22" t="e">
        <f t="shared" si="2"/>
        <v>#REF!</v>
      </c>
      <c r="S22" t="e">
        <f>#REF!+(1-E22)</f>
        <v>#REF!</v>
      </c>
    </row>
    <row r="23" spans="1:19" hidden="1">
      <c r="A23" s="8" t="e">
        <f t="shared" si="3"/>
        <v>#REF!</v>
      </c>
      <c r="B23" s="22"/>
      <c r="C23" s="21"/>
      <c r="D23" s="23"/>
      <c r="E23" s="21"/>
      <c r="F23" s="21"/>
      <c r="G23" s="7" t="e">
        <f>RANK(#REF!,#REF!)</f>
        <v>#REF!</v>
      </c>
      <c r="H23" s="24"/>
      <c r="I23" s="7" t="e">
        <f t="shared" si="4"/>
        <v>#N/A</v>
      </c>
      <c r="J23" s="27" t="e">
        <f>#REF!+H23/2</f>
        <v>#REF!</v>
      </c>
      <c r="K23" s="7" t="str">
        <f>IF(F23=$P$12,P23,IF(F23=$Q$12,Q23,IF(F23=$R$12,R23,"-")))</f>
        <v>-</v>
      </c>
      <c r="L23" s="33" t="str">
        <f t="shared" si="5"/>
        <v xml:space="preserve"> </v>
      </c>
      <c r="M23">
        <f>SUMIF(титульная!$C$11:$C$25,F23,титульная!$D$11:$D$25)</f>
        <v>0</v>
      </c>
      <c r="N23" t="e">
        <f>#REF!*M23</f>
        <v>#REF!</v>
      </c>
      <c r="O23">
        <f>H23*M23</f>
        <v>0</v>
      </c>
      <c r="P23" t="e">
        <f t="shared" si="0"/>
        <v>#REF!</v>
      </c>
      <c r="Q23" t="e">
        <f t="shared" si="1"/>
        <v>#REF!</v>
      </c>
      <c r="R23" t="e">
        <f t="shared" si="2"/>
        <v>#REF!</v>
      </c>
      <c r="S23" t="e">
        <f>#REF!+(1-E23)</f>
        <v>#REF!</v>
      </c>
    </row>
    <row r="24" spans="1:19" hidden="1">
      <c r="A24" s="8" t="e">
        <f t="shared" si="3"/>
        <v>#REF!</v>
      </c>
      <c r="B24" s="22"/>
      <c r="C24" s="21"/>
      <c r="D24" s="23"/>
      <c r="E24" s="21"/>
      <c r="F24" s="21"/>
      <c r="G24" s="7" t="e">
        <f>RANK(#REF!,#REF!)</f>
        <v>#REF!</v>
      </c>
      <c r="H24" s="24"/>
      <c r="I24" s="7" t="e">
        <f t="shared" si="4"/>
        <v>#N/A</v>
      </c>
      <c r="J24" s="27" t="e">
        <f>#REF!+H24/2</f>
        <v>#REF!</v>
      </c>
      <c r="K24" s="7" t="str">
        <f>IF(F24=$P$12,P24,IF(F24=$Q$12,Q24,IF(F24=$R$12,R24,"-")))</f>
        <v>-</v>
      </c>
      <c r="L24" s="33" t="str">
        <f t="shared" si="5"/>
        <v xml:space="preserve"> </v>
      </c>
      <c r="M24">
        <f>SUMIF(титульная!$C$11:$C$25,F24,титульная!$D$11:$D$25)</f>
        <v>0</v>
      </c>
      <c r="N24" t="e">
        <f>#REF!*M24</f>
        <v>#REF!</v>
      </c>
      <c r="O24">
        <f>H24*M24</f>
        <v>0</v>
      </c>
      <c r="P24" t="e">
        <f t="shared" si="0"/>
        <v>#REF!</v>
      </c>
      <c r="Q24" t="e">
        <f t="shared" si="1"/>
        <v>#REF!</v>
      </c>
      <c r="R24" t="e">
        <f t="shared" si="2"/>
        <v>#REF!</v>
      </c>
      <c r="S24" t="e">
        <f>#REF!+(1-E24)</f>
        <v>#REF!</v>
      </c>
    </row>
    <row r="25" spans="1:19" hidden="1">
      <c r="A25" s="8" t="e">
        <f t="shared" si="3"/>
        <v>#REF!</v>
      </c>
      <c r="B25" s="22"/>
      <c r="C25" s="21"/>
      <c r="D25" s="23"/>
      <c r="E25" s="21"/>
      <c r="F25" s="21"/>
      <c r="G25" s="7" t="e">
        <f>RANK(#REF!,#REF!)</f>
        <v>#REF!</v>
      </c>
      <c r="H25" s="24"/>
      <c r="I25" s="7" t="e">
        <f t="shared" si="4"/>
        <v>#N/A</v>
      </c>
      <c r="J25" s="27" t="e">
        <f>#REF!+H25/2</f>
        <v>#REF!</v>
      </c>
      <c r="K25" s="7" t="str">
        <f>IF(F25=$P$12,P25,IF(F25=$Q$12,Q25,IF(F25=$R$12,R25,"-")))</f>
        <v>-</v>
      </c>
      <c r="L25" s="33" t="str">
        <f t="shared" si="5"/>
        <v xml:space="preserve"> </v>
      </c>
      <c r="M25">
        <f>SUMIF(титульная!$C$11:$C$25,F25,титульная!$D$11:$D$25)</f>
        <v>0</v>
      </c>
      <c r="N25" t="e">
        <f>#REF!*M25</f>
        <v>#REF!</v>
      </c>
      <c r="O25">
        <f>H25*M25</f>
        <v>0</v>
      </c>
      <c r="P25" t="e">
        <f t="shared" si="0"/>
        <v>#REF!</v>
      </c>
      <c r="Q25" t="e">
        <f t="shared" si="1"/>
        <v>#REF!</v>
      </c>
      <c r="R25" t="e">
        <f t="shared" si="2"/>
        <v>#REF!</v>
      </c>
      <c r="S25" t="e">
        <f>#REF!+(1-E25)</f>
        <v>#REF!</v>
      </c>
    </row>
    <row r="26" spans="1:19" hidden="1">
      <c r="A26" s="8" t="e">
        <f t="shared" si="3"/>
        <v>#REF!</v>
      </c>
      <c r="B26" s="22"/>
      <c r="C26" s="21"/>
      <c r="D26" s="23"/>
      <c r="E26" s="21"/>
      <c r="F26" s="21"/>
      <c r="G26" s="7" t="e">
        <f>RANK(#REF!,#REF!)</f>
        <v>#REF!</v>
      </c>
      <c r="H26" s="24"/>
      <c r="I26" s="7" t="e">
        <f t="shared" si="4"/>
        <v>#N/A</v>
      </c>
      <c r="J26" s="27" t="e">
        <f>#REF!+H26/2</f>
        <v>#REF!</v>
      </c>
      <c r="K26" s="7" t="str">
        <f>IF(F26=$P$12,P26,IF(F26=$Q$12,Q26,IF(F26=$R$12,R26,"-")))</f>
        <v>-</v>
      </c>
      <c r="L26" s="33" t="str">
        <f t="shared" si="5"/>
        <v xml:space="preserve"> </v>
      </c>
      <c r="M26">
        <f>SUMIF(титульная!$C$11:$C$25,F26,титульная!$D$11:$D$25)</f>
        <v>0</v>
      </c>
      <c r="N26" t="e">
        <f>#REF!*M26</f>
        <v>#REF!</v>
      </c>
      <c r="O26">
        <f>H26*M26</f>
        <v>0</v>
      </c>
      <c r="P26" t="e">
        <f t="shared" si="0"/>
        <v>#REF!</v>
      </c>
      <c r="Q26" t="e">
        <f t="shared" si="1"/>
        <v>#REF!</v>
      </c>
      <c r="R26" t="e">
        <f t="shared" si="2"/>
        <v>#REF!</v>
      </c>
      <c r="S26" t="e">
        <f>#REF!+(1-E26)</f>
        <v>#REF!</v>
      </c>
    </row>
    <row r="27" spans="1:19" hidden="1">
      <c r="A27" s="8" t="e">
        <f t="shared" si="3"/>
        <v>#REF!</v>
      </c>
      <c r="B27" s="22"/>
      <c r="C27" s="21"/>
      <c r="D27" s="23"/>
      <c r="E27" s="21"/>
      <c r="F27" s="21"/>
      <c r="G27" s="7" t="e">
        <f>RANK(#REF!,#REF!)</f>
        <v>#REF!</v>
      </c>
      <c r="H27" s="24"/>
      <c r="I27" s="7" t="e">
        <f t="shared" si="4"/>
        <v>#N/A</v>
      </c>
      <c r="J27" s="27" t="e">
        <f>#REF!+H27/2</f>
        <v>#REF!</v>
      </c>
      <c r="K27" s="7" t="str">
        <f>IF(F27=$P$12,P27,IF(F27=$Q$12,Q27,IF(F27=$R$12,R27,"-")))</f>
        <v>-</v>
      </c>
      <c r="L27" s="2"/>
      <c r="M27">
        <f>SUMIF(титульная!$C$11:$C$25,F27,титульная!$D$11:$D$25)</f>
        <v>0</v>
      </c>
      <c r="N27" t="e">
        <f>#REF!*M27</f>
        <v>#REF!</v>
      </c>
      <c r="O27">
        <f>H27*M27</f>
        <v>0</v>
      </c>
      <c r="P27" t="e">
        <f t="shared" si="0"/>
        <v>#REF!</v>
      </c>
      <c r="Q27" t="e">
        <f t="shared" si="1"/>
        <v>#REF!</v>
      </c>
      <c r="R27" t="e">
        <f t="shared" si="2"/>
        <v>#REF!</v>
      </c>
      <c r="S27" t="e">
        <f>#REF!+(1-E27)</f>
        <v>#REF!</v>
      </c>
    </row>
    <row r="28" spans="1:19" hidden="1">
      <c r="A28" s="8" t="e">
        <f t="shared" si="3"/>
        <v>#REF!</v>
      </c>
      <c r="B28" s="22"/>
      <c r="C28" s="21"/>
      <c r="D28" s="23"/>
      <c r="E28" s="21"/>
      <c r="F28" s="21"/>
      <c r="G28" s="7" t="e">
        <f>RANK(#REF!,#REF!)</f>
        <v>#REF!</v>
      </c>
      <c r="H28" s="24"/>
      <c r="I28" s="7" t="e">
        <f t="shared" si="4"/>
        <v>#N/A</v>
      </c>
      <c r="J28" s="27" t="e">
        <f>#REF!+H28/2</f>
        <v>#REF!</v>
      </c>
      <c r="K28" s="7" t="str">
        <f>IF(F28=$P$12,P28,IF(F28=$Q$12,Q28,IF(F28=$R$12,R28,"-")))</f>
        <v>-</v>
      </c>
      <c r="L28" s="2"/>
      <c r="M28">
        <f>SUMIF(титульная!$C$11:$C$25,F28,титульная!$D$11:$D$25)</f>
        <v>0</v>
      </c>
      <c r="N28" t="e">
        <f>#REF!*M28</f>
        <v>#REF!</v>
      </c>
      <c r="O28">
        <f>H28*M28</f>
        <v>0</v>
      </c>
      <c r="P28" t="e">
        <f t="shared" si="0"/>
        <v>#REF!</v>
      </c>
      <c r="Q28" t="e">
        <f t="shared" si="1"/>
        <v>#REF!</v>
      </c>
      <c r="R28" t="e">
        <f t="shared" si="2"/>
        <v>#REF!</v>
      </c>
      <c r="S28" t="e">
        <f>#REF!+(1-E28)</f>
        <v>#REF!</v>
      </c>
    </row>
    <row r="29" spans="1:19" hidden="1">
      <c r="A29" s="8" t="e">
        <f t="shared" si="3"/>
        <v>#REF!</v>
      </c>
      <c r="B29" s="22"/>
      <c r="C29" s="21"/>
      <c r="D29" s="23"/>
      <c r="E29" s="21"/>
      <c r="F29" s="21"/>
      <c r="G29" s="7" t="e">
        <f>RANK(#REF!,#REF!)</f>
        <v>#REF!</v>
      </c>
      <c r="H29" s="24"/>
      <c r="I29" s="7" t="e">
        <f t="shared" si="4"/>
        <v>#N/A</v>
      </c>
      <c r="J29" s="27" t="e">
        <f>#REF!+H29/2</f>
        <v>#REF!</v>
      </c>
      <c r="K29" s="7" t="str">
        <f>IF(F29=$P$12,P29,IF(F29=$Q$12,Q29,IF(F29=$R$12,R29,"-")))</f>
        <v>-</v>
      </c>
      <c r="L29" s="2"/>
      <c r="M29">
        <f>SUMIF(титульная!$C$11:$C$25,F29,титульная!$D$11:$D$25)</f>
        <v>0</v>
      </c>
      <c r="N29" t="e">
        <f>#REF!*M29</f>
        <v>#REF!</v>
      </c>
      <c r="O29">
        <f>H29*M29</f>
        <v>0</v>
      </c>
      <c r="P29" t="e">
        <f t="shared" si="0"/>
        <v>#REF!</v>
      </c>
      <c r="Q29" t="e">
        <f t="shared" si="1"/>
        <v>#REF!</v>
      </c>
      <c r="R29" t="e">
        <f t="shared" si="2"/>
        <v>#REF!</v>
      </c>
      <c r="S29" t="e">
        <f>#REF!+(1-E29)</f>
        <v>#REF!</v>
      </c>
    </row>
    <row r="30" spans="1:19" hidden="1">
      <c r="A30" s="8" t="e">
        <f t="shared" si="3"/>
        <v>#REF!</v>
      </c>
      <c r="B30" s="22"/>
      <c r="C30" s="21"/>
      <c r="D30" s="23"/>
      <c r="E30" s="21"/>
      <c r="F30" s="21"/>
      <c r="G30" s="7" t="e">
        <f>RANK(#REF!,#REF!)</f>
        <v>#REF!</v>
      </c>
      <c r="H30" s="24"/>
      <c r="I30" s="7" t="e">
        <f t="shared" si="4"/>
        <v>#N/A</v>
      </c>
      <c r="J30" s="27" t="e">
        <f>#REF!+H30/2</f>
        <v>#REF!</v>
      </c>
      <c r="K30" s="7" t="str">
        <f>IF(F30=$P$12,P30,IF(F30=$Q$12,Q30,IF(F30=$R$12,R30,"-")))</f>
        <v>-</v>
      </c>
      <c r="L30" s="2"/>
      <c r="M30">
        <f>SUMIF(титульная!$C$11:$C$25,F30,титульная!$D$11:$D$25)</f>
        <v>0</v>
      </c>
      <c r="N30" t="e">
        <f>#REF!*M30</f>
        <v>#REF!</v>
      </c>
      <c r="O30">
        <f>H30*M30</f>
        <v>0</v>
      </c>
      <c r="P30" t="e">
        <f t="shared" si="0"/>
        <v>#REF!</v>
      </c>
      <c r="Q30" t="e">
        <f t="shared" si="1"/>
        <v>#REF!</v>
      </c>
      <c r="R30" t="e">
        <f t="shared" si="2"/>
        <v>#REF!</v>
      </c>
      <c r="S30" t="e">
        <f>#REF!+(1-E30)</f>
        <v>#REF!</v>
      </c>
    </row>
    <row r="31" spans="1:19" hidden="1">
      <c r="A31" s="8" t="e">
        <f t="shared" si="3"/>
        <v>#REF!</v>
      </c>
      <c r="B31" s="22"/>
      <c r="C31" s="21"/>
      <c r="D31" s="23"/>
      <c r="E31" s="21"/>
      <c r="F31" s="21"/>
      <c r="G31" s="7" t="e">
        <f>RANK(#REF!,#REF!)</f>
        <v>#REF!</v>
      </c>
      <c r="H31" s="24"/>
      <c r="I31" s="7" t="e">
        <f t="shared" si="4"/>
        <v>#N/A</v>
      </c>
      <c r="J31" s="27" t="e">
        <f>#REF!+H31/2</f>
        <v>#REF!</v>
      </c>
      <c r="K31" s="7" t="str">
        <f>IF(F31=$P$12,P31,IF(F31=$Q$12,Q31,IF(F31=$R$12,R31,"-")))</f>
        <v>-</v>
      </c>
      <c r="L31" s="2"/>
      <c r="M31">
        <f>SUMIF(титульная!$C$11:$C$25,F31,титульная!$D$11:$D$25)</f>
        <v>0</v>
      </c>
      <c r="N31" t="e">
        <f>#REF!*M31</f>
        <v>#REF!</v>
      </c>
      <c r="O31">
        <f>H31*M31</f>
        <v>0</v>
      </c>
      <c r="P31" t="e">
        <f t="shared" si="0"/>
        <v>#REF!</v>
      </c>
      <c r="Q31" t="e">
        <f t="shared" si="1"/>
        <v>#REF!</v>
      </c>
      <c r="R31" t="e">
        <f t="shared" si="2"/>
        <v>#REF!</v>
      </c>
      <c r="S31" t="e">
        <f>#REF!+(1-E31)</f>
        <v>#REF!</v>
      </c>
    </row>
    <row r="32" spans="1:19" hidden="1">
      <c r="A32" s="8" t="e">
        <f t="shared" si="3"/>
        <v>#REF!</v>
      </c>
      <c r="B32" s="22"/>
      <c r="C32" s="21"/>
      <c r="D32" s="23"/>
      <c r="E32" s="21"/>
      <c r="F32" s="21"/>
      <c r="G32" s="7" t="e">
        <f>RANK(#REF!,#REF!)</f>
        <v>#REF!</v>
      </c>
      <c r="H32" s="24"/>
      <c r="I32" s="7" t="e">
        <f t="shared" si="4"/>
        <v>#N/A</v>
      </c>
      <c r="J32" s="27" t="e">
        <f>#REF!+H32/2</f>
        <v>#REF!</v>
      </c>
      <c r="K32" s="7" t="str">
        <f>IF(F32=$P$12,P32,IF(F32=$Q$12,Q32,IF(F32=$R$12,R32,"-")))</f>
        <v>-</v>
      </c>
      <c r="L32" s="2"/>
      <c r="M32">
        <f>SUMIF(титульная!$C$11:$C$25,F32,титульная!$D$11:$D$25)</f>
        <v>0</v>
      </c>
      <c r="N32" t="e">
        <f>#REF!*M32</f>
        <v>#REF!</v>
      </c>
      <c r="O32">
        <f>H32*M32</f>
        <v>0</v>
      </c>
      <c r="P32" t="e">
        <f t="shared" si="0"/>
        <v>#REF!</v>
      </c>
      <c r="Q32" t="e">
        <f t="shared" si="1"/>
        <v>#REF!</v>
      </c>
      <c r="R32" t="e">
        <f t="shared" si="2"/>
        <v>#REF!</v>
      </c>
      <c r="S32" t="e">
        <f>#REF!+(1-E32)</f>
        <v>#REF!</v>
      </c>
    </row>
    <row r="33" spans="1:19" hidden="1">
      <c r="A33" s="8" t="e">
        <f t="shared" si="3"/>
        <v>#REF!</v>
      </c>
      <c r="B33" s="22"/>
      <c r="C33" s="21"/>
      <c r="D33" s="23"/>
      <c r="E33" s="21"/>
      <c r="F33" s="21"/>
      <c r="G33" s="7" t="e">
        <f>RANK(#REF!,#REF!)</f>
        <v>#REF!</v>
      </c>
      <c r="H33" s="24"/>
      <c r="I33" s="7" t="e">
        <f t="shared" si="4"/>
        <v>#N/A</v>
      </c>
      <c r="J33" s="27" t="e">
        <f>#REF!+H33/2</f>
        <v>#REF!</v>
      </c>
      <c r="K33" s="7" t="str">
        <f>IF(F33=$P$12,P33,IF(F33=$Q$12,Q33,IF(F33=$R$12,R33,"-")))</f>
        <v>-</v>
      </c>
      <c r="L33" s="2"/>
      <c r="M33">
        <f>SUMIF(титульная!$C$11:$C$25,F33,титульная!$D$11:$D$25)</f>
        <v>0</v>
      </c>
      <c r="N33" t="e">
        <f>#REF!*M33</f>
        <v>#REF!</v>
      </c>
      <c r="O33">
        <f>H33*M33</f>
        <v>0</v>
      </c>
      <c r="P33" t="e">
        <f t="shared" si="0"/>
        <v>#REF!</v>
      </c>
      <c r="Q33" t="e">
        <f t="shared" si="1"/>
        <v>#REF!</v>
      </c>
      <c r="R33" t="e">
        <f t="shared" si="2"/>
        <v>#REF!</v>
      </c>
      <c r="S33" t="e">
        <f>#REF!+(1-E33)</f>
        <v>#REF!</v>
      </c>
    </row>
    <row r="34" spans="1:19" hidden="1">
      <c r="A34" s="8" t="e">
        <f t="shared" si="3"/>
        <v>#REF!</v>
      </c>
      <c r="B34" s="22"/>
      <c r="C34" s="21"/>
      <c r="D34" s="23"/>
      <c r="E34" s="21"/>
      <c r="F34" s="21"/>
      <c r="G34" s="7" t="e">
        <f>RANK(#REF!,#REF!)</f>
        <v>#REF!</v>
      </c>
      <c r="H34" s="24"/>
      <c r="I34" s="7" t="e">
        <f t="shared" si="4"/>
        <v>#N/A</v>
      </c>
      <c r="J34" s="27" t="e">
        <f>#REF!+H34/2</f>
        <v>#REF!</v>
      </c>
      <c r="K34" s="7" t="str">
        <f>IF(F34=$P$12,P34,IF(F34=$Q$12,Q34,IF(F34=$R$12,R34,"-")))</f>
        <v>-</v>
      </c>
      <c r="L34" s="2"/>
      <c r="M34">
        <f>SUMIF(титульная!$C$11:$C$25,F34,титульная!$D$11:$D$25)</f>
        <v>0</v>
      </c>
      <c r="N34" t="e">
        <f>#REF!*M34</f>
        <v>#REF!</v>
      </c>
      <c r="O34">
        <f>H34*M34</f>
        <v>0</v>
      </c>
      <c r="P34" t="e">
        <f t="shared" si="0"/>
        <v>#REF!</v>
      </c>
      <c r="Q34" t="e">
        <f t="shared" si="1"/>
        <v>#REF!</v>
      </c>
      <c r="R34" t="e">
        <f t="shared" si="2"/>
        <v>#REF!</v>
      </c>
      <c r="S34" t="e">
        <f>#REF!+(1-E34)</f>
        <v>#REF!</v>
      </c>
    </row>
    <row r="35" spans="1:19" hidden="1">
      <c r="A35" s="8" t="e">
        <f t="shared" si="3"/>
        <v>#REF!</v>
      </c>
      <c r="B35" s="22"/>
      <c r="C35" s="21"/>
      <c r="D35" s="23"/>
      <c r="E35" s="21"/>
      <c r="F35" s="21"/>
      <c r="G35" s="7" t="e">
        <f>RANK(#REF!,#REF!)</f>
        <v>#REF!</v>
      </c>
      <c r="H35" s="24"/>
      <c r="I35" s="7" t="e">
        <f t="shared" si="4"/>
        <v>#N/A</v>
      </c>
      <c r="J35" s="27" t="e">
        <f>#REF!+H35/2</f>
        <v>#REF!</v>
      </c>
      <c r="K35" s="7" t="str">
        <f>IF(F35=$P$12,P35,IF(F35=$Q$12,Q35,IF(F35=$R$12,R35,"-")))</f>
        <v>-</v>
      </c>
      <c r="L35" s="2"/>
      <c r="M35">
        <f>SUMIF(титульная!$C$11:$C$25,F35,титульная!$D$11:$D$25)</f>
        <v>0</v>
      </c>
      <c r="N35" t="e">
        <f>#REF!*M35</f>
        <v>#REF!</v>
      </c>
      <c r="O35">
        <f>H35*M35</f>
        <v>0</v>
      </c>
      <c r="P35" t="e">
        <f t="shared" si="0"/>
        <v>#REF!</v>
      </c>
      <c r="Q35" t="e">
        <f t="shared" si="1"/>
        <v>#REF!</v>
      </c>
      <c r="R35" t="e">
        <f t="shared" si="2"/>
        <v>#REF!</v>
      </c>
      <c r="S35" t="e">
        <f>#REF!+(1-E35)</f>
        <v>#REF!</v>
      </c>
    </row>
    <row r="36" spans="1:19" hidden="1">
      <c r="A36" s="8" t="e">
        <f t="shared" si="3"/>
        <v>#REF!</v>
      </c>
      <c r="B36" s="22"/>
      <c r="C36" s="21"/>
      <c r="D36" s="23"/>
      <c r="E36" s="21"/>
      <c r="F36" s="21"/>
      <c r="G36" s="7" t="e">
        <f>RANK(#REF!,#REF!)</f>
        <v>#REF!</v>
      </c>
      <c r="H36" s="24"/>
      <c r="I36" s="7" t="e">
        <f t="shared" si="4"/>
        <v>#N/A</v>
      </c>
      <c r="J36" s="27" t="e">
        <f>#REF!+H36/2</f>
        <v>#REF!</v>
      </c>
      <c r="K36" s="7" t="str">
        <f>IF(F36=$P$12,P36,IF(F36=$Q$12,Q36,IF(F36=$R$12,R36,"-")))</f>
        <v>-</v>
      </c>
      <c r="L36" s="2"/>
      <c r="M36">
        <f>SUMIF(титульная!$C$11:$C$25,F36,титульная!$D$11:$D$25)</f>
        <v>0</v>
      </c>
      <c r="N36" t="e">
        <f>#REF!*M36</f>
        <v>#REF!</v>
      </c>
      <c r="O36">
        <f>H36*M36</f>
        <v>0</v>
      </c>
      <c r="P36" t="e">
        <f t="shared" si="0"/>
        <v>#REF!</v>
      </c>
      <c r="Q36" t="e">
        <f t="shared" si="1"/>
        <v>#REF!</v>
      </c>
      <c r="R36" t="e">
        <f t="shared" si="2"/>
        <v>#REF!</v>
      </c>
      <c r="S36" t="e">
        <f>#REF!+(1-E36)</f>
        <v>#REF!</v>
      </c>
    </row>
    <row r="37" spans="1:19" hidden="1">
      <c r="A37" s="8" t="e">
        <f t="shared" si="3"/>
        <v>#REF!</v>
      </c>
      <c r="B37" s="22"/>
      <c r="C37" s="21"/>
      <c r="D37" s="23"/>
      <c r="E37" s="21"/>
      <c r="F37" s="21"/>
      <c r="G37" s="7" t="e">
        <f>RANK(#REF!,#REF!)</f>
        <v>#REF!</v>
      </c>
      <c r="H37" s="24"/>
      <c r="I37" s="7" t="e">
        <f t="shared" si="4"/>
        <v>#N/A</v>
      </c>
      <c r="J37" s="27" t="e">
        <f>#REF!+H37/2</f>
        <v>#REF!</v>
      </c>
      <c r="K37" s="7" t="str">
        <f>IF(F37=$P$12,P37,IF(F37=$Q$12,Q37,IF(F37=$R$12,R37,"-")))</f>
        <v>-</v>
      </c>
      <c r="L37" s="2"/>
      <c r="M37">
        <f>SUMIF(титульная!$C$11:$C$25,F37,титульная!$D$11:$D$25)</f>
        <v>0</v>
      </c>
      <c r="N37" t="e">
        <f>#REF!*M37</f>
        <v>#REF!</v>
      </c>
      <c r="O37">
        <f>H37*M37</f>
        <v>0</v>
      </c>
      <c r="P37" t="e">
        <f t="shared" si="0"/>
        <v>#REF!</v>
      </c>
      <c r="Q37" t="e">
        <f t="shared" si="1"/>
        <v>#REF!</v>
      </c>
      <c r="R37" t="e">
        <f t="shared" si="2"/>
        <v>#REF!</v>
      </c>
      <c r="S37" t="e">
        <f>#REF!+(1-E37)</f>
        <v>#REF!</v>
      </c>
    </row>
    <row r="38" spans="1:19" hidden="1">
      <c r="A38" s="8" t="e">
        <f t="shared" si="3"/>
        <v>#REF!</v>
      </c>
      <c r="B38" s="22"/>
      <c r="C38" s="21"/>
      <c r="D38" s="23"/>
      <c r="E38" s="21"/>
      <c r="F38" s="21"/>
      <c r="G38" s="7" t="e">
        <f>RANK(#REF!,#REF!)</f>
        <v>#REF!</v>
      </c>
      <c r="H38" s="24"/>
      <c r="I38" s="7" t="e">
        <f t="shared" si="4"/>
        <v>#N/A</v>
      </c>
      <c r="J38" s="27" t="e">
        <f>#REF!+H38/2</f>
        <v>#REF!</v>
      </c>
      <c r="K38" s="7" t="str">
        <f>IF(F38=$P$12,P38,IF(F38=$Q$12,Q38,IF(F38=$R$12,R38,"-")))</f>
        <v>-</v>
      </c>
      <c r="L38" s="2"/>
      <c r="M38">
        <f>SUMIF(титульная!$C$11:$C$25,F38,титульная!$D$11:$D$25)</f>
        <v>0</v>
      </c>
      <c r="N38" t="e">
        <f>#REF!*M38</f>
        <v>#REF!</v>
      </c>
      <c r="O38">
        <f>H38*M38</f>
        <v>0</v>
      </c>
      <c r="P38" t="e">
        <f t="shared" si="0"/>
        <v>#REF!</v>
      </c>
      <c r="Q38" t="e">
        <f t="shared" si="1"/>
        <v>#REF!</v>
      </c>
      <c r="R38" t="e">
        <f t="shared" si="2"/>
        <v>#REF!</v>
      </c>
      <c r="S38" t="e">
        <f>#REF!+(1-E38)</f>
        <v>#REF!</v>
      </c>
    </row>
    <row r="39" spans="1:19" hidden="1">
      <c r="A39" s="8" t="e">
        <f t="shared" si="3"/>
        <v>#REF!</v>
      </c>
      <c r="B39" s="22"/>
      <c r="C39" s="21"/>
      <c r="D39" s="23"/>
      <c r="E39" s="21"/>
      <c r="F39" s="21"/>
      <c r="G39" s="7" t="e">
        <f>RANK(#REF!,#REF!)</f>
        <v>#REF!</v>
      </c>
      <c r="H39" s="24"/>
      <c r="I39" s="7" t="e">
        <f t="shared" si="4"/>
        <v>#N/A</v>
      </c>
      <c r="J39" s="27" t="e">
        <f>#REF!+H39/2</f>
        <v>#REF!</v>
      </c>
      <c r="K39" s="7" t="str">
        <f>IF(F39=$P$12,P39,IF(F39=$Q$12,Q39,IF(F39=$R$12,R39,"-")))</f>
        <v>-</v>
      </c>
      <c r="L39" s="2"/>
      <c r="M39">
        <f>SUMIF(титульная!$C$11:$C$25,F39,титульная!$D$11:$D$25)</f>
        <v>0</v>
      </c>
      <c r="N39" t="e">
        <f>#REF!*M39</f>
        <v>#REF!</v>
      </c>
      <c r="O39">
        <f>H39*M39</f>
        <v>0</v>
      </c>
      <c r="P39" t="e">
        <f t="shared" si="0"/>
        <v>#REF!</v>
      </c>
      <c r="Q39" t="e">
        <f t="shared" si="1"/>
        <v>#REF!</v>
      </c>
      <c r="R39" t="e">
        <f t="shared" si="2"/>
        <v>#REF!</v>
      </c>
      <c r="S39" t="e">
        <f>#REF!+(1-E39)</f>
        <v>#REF!</v>
      </c>
    </row>
    <row r="40" spans="1:19" hidden="1">
      <c r="A40" s="8" t="e">
        <f t="shared" si="3"/>
        <v>#REF!</v>
      </c>
      <c r="B40" s="22"/>
      <c r="C40" s="21"/>
      <c r="D40" s="23"/>
      <c r="E40" s="21"/>
      <c r="F40" s="21"/>
      <c r="G40" s="7" t="e">
        <f>RANK(#REF!,#REF!)</f>
        <v>#REF!</v>
      </c>
      <c r="H40" s="24"/>
      <c r="I40" s="7" t="e">
        <f t="shared" si="4"/>
        <v>#N/A</v>
      </c>
      <c r="J40" s="27" t="e">
        <f>#REF!+H40/2</f>
        <v>#REF!</v>
      </c>
      <c r="K40" s="7" t="str">
        <f>IF(F40=$P$12,P40,IF(F40=$Q$12,Q40,IF(F40=$R$12,R40,"-")))</f>
        <v>-</v>
      </c>
      <c r="L40" s="2"/>
      <c r="M40">
        <f>SUMIF(титульная!$C$11:$C$25,F40,титульная!$D$11:$D$25)</f>
        <v>0</v>
      </c>
      <c r="N40" t="e">
        <f>#REF!*M40</f>
        <v>#REF!</v>
      </c>
      <c r="O40">
        <f>H40*M40</f>
        <v>0</v>
      </c>
      <c r="P40" t="e">
        <f t="shared" si="0"/>
        <v>#REF!</v>
      </c>
      <c r="Q40" t="e">
        <f t="shared" si="1"/>
        <v>#REF!</v>
      </c>
      <c r="R40" t="e">
        <f t="shared" si="2"/>
        <v>#REF!</v>
      </c>
      <c r="S40" t="e">
        <f>#REF!+(1-E40)</f>
        <v>#REF!</v>
      </c>
    </row>
    <row r="41" spans="1:19" hidden="1">
      <c r="A41" s="8" t="e">
        <f t="shared" si="3"/>
        <v>#REF!</v>
      </c>
      <c r="B41" s="22"/>
      <c r="C41" s="21"/>
      <c r="D41" s="23"/>
      <c r="E41" s="21"/>
      <c r="F41" s="21"/>
      <c r="G41" s="7" t="e">
        <f>RANK(#REF!,#REF!)</f>
        <v>#REF!</v>
      </c>
      <c r="H41" s="24"/>
      <c r="I41" s="7" t="e">
        <f t="shared" si="4"/>
        <v>#N/A</v>
      </c>
      <c r="J41" s="27" t="e">
        <f>#REF!+H41/2</f>
        <v>#REF!</v>
      </c>
      <c r="K41" s="7" t="str">
        <f>IF(F41=$P$12,P41,IF(F41=$Q$12,Q41,IF(F41=$R$12,R41,"-")))</f>
        <v>-</v>
      </c>
      <c r="L41" s="2"/>
      <c r="M41">
        <f>SUMIF(титульная!$C$11:$C$25,F41,титульная!$D$11:$D$25)</f>
        <v>0</v>
      </c>
      <c r="N41" t="e">
        <f>#REF!*M41</f>
        <v>#REF!</v>
      </c>
      <c r="O41">
        <f>H41*M41</f>
        <v>0</v>
      </c>
      <c r="P41" t="e">
        <f t="shared" si="0"/>
        <v>#REF!</v>
      </c>
      <c r="Q41" t="e">
        <f t="shared" si="1"/>
        <v>#REF!</v>
      </c>
      <c r="R41" t="e">
        <f t="shared" si="2"/>
        <v>#REF!</v>
      </c>
      <c r="S41" t="e">
        <f>#REF!+(1-E41)</f>
        <v>#REF!</v>
      </c>
    </row>
    <row r="42" spans="1:19" hidden="1">
      <c r="A42" s="8" t="e">
        <f t="shared" si="3"/>
        <v>#REF!</v>
      </c>
      <c r="B42" s="22"/>
      <c r="C42" s="2"/>
      <c r="D42" s="23"/>
      <c r="E42" s="2"/>
      <c r="F42" s="2"/>
      <c r="G42" s="7" t="e">
        <f>RANK(#REF!,#REF!)</f>
        <v>#REF!</v>
      </c>
      <c r="H42" s="25"/>
      <c r="I42" s="7" t="e">
        <f t="shared" si="4"/>
        <v>#N/A</v>
      </c>
      <c r="J42" s="27" t="e">
        <f>#REF!+H42/2</f>
        <v>#REF!</v>
      </c>
      <c r="K42" s="7" t="str">
        <f>IF(F42=$P$12,P42,IF(F42=$Q$12,Q42,IF(F42=$R$12,R42,"-")))</f>
        <v>-</v>
      </c>
      <c r="L42" s="2"/>
      <c r="M42">
        <f>SUMIF(титульная!$C$11:$C$25,F42,титульная!$D$11:$D$25)</f>
        <v>0</v>
      </c>
      <c r="N42" t="e">
        <f>#REF!*M42</f>
        <v>#REF!</v>
      </c>
      <c r="O42">
        <f>H42*M42</f>
        <v>0</v>
      </c>
      <c r="P42" t="e">
        <f t="shared" si="0"/>
        <v>#REF!</v>
      </c>
      <c r="Q42" t="e">
        <f t="shared" si="1"/>
        <v>#REF!</v>
      </c>
      <c r="R42" t="e">
        <f t="shared" si="2"/>
        <v>#REF!</v>
      </c>
      <c r="S42" t="e">
        <f>#REF!+(1-E42)</f>
        <v>#REF!</v>
      </c>
    </row>
    <row r="44" spans="1:19">
      <c r="A44" t="s">
        <v>54</v>
      </c>
      <c r="C44" t="str">
        <f>титульная!$D$7</f>
        <v>Исрапилов Ш.К. (1кат.)</v>
      </c>
      <c r="G44" t="s">
        <v>195</v>
      </c>
      <c r="L44" t="str">
        <f>титульная!$D$8</f>
        <v>Олейников Д.А</v>
      </c>
    </row>
    <row r="46" spans="1:19">
      <c r="J46" t="s">
        <v>142</v>
      </c>
      <c r="L46" t="s">
        <v>143</v>
      </c>
    </row>
  </sheetData>
  <autoFilter ref="A12:L42">
    <filterColumn colId="2">
      <customFilters>
        <customFilter operator="notEqual" val=" "/>
      </customFilters>
    </filterColumn>
    <sortState ref="A13:P15">
      <sortCondition ref="A12:A42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S43"/>
  <sheetViews>
    <sheetView workbookViewId="0">
      <selection activeCell="L50" sqref="L50"/>
    </sheetView>
  </sheetViews>
  <sheetFormatPr defaultRowHeight="15"/>
  <cols>
    <col min="1" max="1" width="6.42578125" customWidth="1"/>
    <col min="2" max="2" width="22.8554687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6.42578125" bestFit="1" customWidth="1"/>
    <col min="8" max="8" width="7.5703125" bestFit="1" customWidth="1"/>
    <col min="9" max="9" width="6.42578125" bestFit="1" customWidth="1"/>
    <col min="11" max="11" width="0" hidden="1" customWidth="1"/>
    <col min="12" max="12" width="20.5703125" customWidth="1"/>
    <col min="13" max="20" width="0" hidden="1" customWidth="1"/>
  </cols>
  <sheetData>
    <row r="1" spans="1:19">
      <c r="C1" s="10"/>
    </row>
    <row r="2" spans="1:19" ht="28.5">
      <c r="D2" s="9" t="str">
        <f>титульная!$D$2</f>
        <v>ПРОТОКОЛ</v>
      </c>
    </row>
    <row r="3" spans="1:19" ht="18.75">
      <c r="B3" s="12" t="s">
        <v>140</v>
      </c>
    </row>
    <row r="4" spans="1:19" ht="15.75">
      <c r="A4" s="67"/>
      <c r="B4" s="67" t="s">
        <v>146</v>
      </c>
      <c r="C4" s="67"/>
    </row>
    <row r="5" spans="1:19" ht="18.75">
      <c r="A5" s="67"/>
      <c r="B5" s="67" t="s">
        <v>141</v>
      </c>
      <c r="C5" s="67"/>
      <c r="D5" s="12"/>
      <c r="E5" s="12"/>
      <c r="F5" s="12"/>
      <c r="G5" s="12"/>
    </row>
    <row r="6" spans="1:19" ht="18.75">
      <c r="D6" s="12" t="s">
        <v>193</v>
      </c>
      <c r="E6" s="12"/>
      <c r="F6" s="12"/>
      <c r="G6" s="12"/>
    </row>
    <row r="8" spans="1:19">
      <c r="A8" s="6" t="s">
        <v>38</v>
      </c>
      <c r="B8" s="6" t="s">
        <v>41</v>
      </c>
      <c r="C8" s="6" t="s">
        <v>42</v>
      </c>
      <c r="D8" s="6" t="s">
        <v>7</v>
      </c>
      <c r="E8" s="6" t="s">
        <v>44</v>
      </c>
      <c r="F8" s="6" t="s">
        <v>8</v>
      </c>
      <c r="G8" s="6" t="s">
        <v>38</v>
      </c>
      <c r="H8" s="6" t="s">
        <v>46</v>
      </c>
      <c r="I8" s="6" t="s">
        <v>38</v>
      </c>
      <c r="J8" s="6" t="s">
        <v>47</v>
      </c>
      <c r="K8" s="6" t="s">
        <v>50</v>
      </c>
      <c r="L8" s="6" t="s">
        <v>49</v>
      </c>
      <c r="M8" s="26" t="s">
        <v>84</v>
      </c>
      <c r="N8" s="26" t="s">
        <v>45</v>
      </c>
      <c r="O8" s="26" t="s">
        <v>46</v>
      </c>
      <c r="P8">
        <v>16</v>
      </c>
      <c r="Q8">
        <v>24</v>
      </c>
      <c r="R8">
        <v>32</v>
      </c>
      <c r="S8" t="s">
        <v>47</v>
      </c>
    </row>
    <row r="9" spans="1:19">
      <c r="A9" s="8">
        <v>1</v>
      </c>
      <c r="B9" s="28" t="s">
        <v>124</v>
      </c>
      <c r="C9" s="29">
        <v>2004</v>
      </c>
      <c r="D9" s="30" t="s">
        <v>88</v>
      </c>
      <c r="E9" s="29">
        <v>51</v>
      </c>
      <c r="F9" s="29">
        <v>8</v>
      </c>
      <c r="G9" s="29">
        <v>1</v>
      </c>
      <c r="H9" s="24">
        <v>218</v>
      </c>
      <c r="I9" s="29">
        <f t="shared" ref="I9:I38" si="0">RANK(H9,H$9:H$38)</f>
        <v>1</v>
      </c>
      <c r="J9" s="27">
        <v>218</v>
      </c>
      <c r="K9" s="29" t="str">
        <f>IF(F9=$P$8,P9,IF(F9=$Q$8,Q9,IF(F9=$R$8,R9,"-")))</f>
        <v>-</v>
      </c>
      <c r="L9" s="33" t="str">
        <f>IF(D9="Волжский","Исрапилов Ш.К."," ")</f>
        <v>Исрапилов Ш.К.</v>
      </c>
      <c r="M9">
        <f>SUMIF(титульная!$C$11:$C$25,F9,титульная!$D$11:$D$25)</f>
        <v>3</v>
      </c>
      <c r="N9" t="e">
        <f>#REF!*M9</f>
        <v>#REF!</v>
      </c>
      <c r="O9">
        <f>H9*M9</f>
        <v>654</v>
      </c>
      <c r="P9" t="e">
        <f>IF($J9&lt;=#REF!,"-",IF($J9&lt;=#REF!,#REF!,IF($J9&lt;=#REF!,#REF!,#REF!)))</f>
        <v>#REF!</v>
      </c>
      <c r="Q9" t="e">
        <f>IF($J9&lt;=#REF!,"-",IF($J9&lt;=#REF!,#REF!,IF($J9&lt;=#REF!,#REF!,#REF!)))</f>
        <v>#REF!</v>
      </c>
      <c r="R9" t="e">
        <f>IF($J9&lt;=#REF!,"-",IF($J9&lt;=#REF!,#REF!,IF($J9&lt;=#REF!,#REF!,#REF!)))</f>
        <v>#REF!</v>
      </c>
      <c r="S9" t="e">
        <f>#REF!+(1-E9)</f>
        <v>#REF!</v>
      </c>
    </row>
    <row r="10" spans="1:19">
      <c r="A10" s="8">
        <v>2</v>
      </c>
      <c r="B10" s="28" t="s">
        <v>131</v>
      </c>
      <c r="C10" s="29">
        <v>2004</v>
      </c>
      <c r="D10" s="30" t="s">
        <v>88</v>
      </c>
      <c r="E10" s="29">
        <v>53.5</v>
      </c>
      <c r="F10" s="29">
        <v>6</v>
      </c>
      <c r="G10" s="29">
        <v>2</v>
      </c>
      <c r="H10" s="24">
        <v>188</v>
      </c>
      <c r="I10" s="29">
        <f t="shared" si="0"/>
        <v>2</v>
      </c>
      <c r="J10" s="27">
        <v>188</v>
      </c>
      <c r="K10" s="29" t="str">
        <f>IF(F10=$P$8,P10,IF(F10=$Q$8,Q10,IF(F10=$R$8,R10,"-")))</f>
        <v>-</v>
      </c>
      <c r="L10" s="33" t="str">
        <f>IF(D10="Волжский","Исрапилов Ш.К."," ")</f>
        <v>Исрапилов Ш.К.</v>
      </c>
      <c r="M10">
        <f>SUMIF(титульная!$C$11:$C$25,F10,титульная!$D$11:$D$25)</f>
        <v>1.5</v>
      </c>
      <c r="N10" t="e">
        <f>#REF!*M10</f>
        <v>#REF!</v>
      </c>
      <c r="O10">
        <f>H10*M10</f>
        <v>282</v>
      </c>
      <c r="P10" t="e">
        <f>IF($J10&lt;=#REF!,"-",IF($J10&lt;=#REF!,#REF!,IF($J10&lt;=#REF!,#REF!,#REF!)))</f>
        <v>#REF!</v>
      </c>
      <c r="Q10" t="e">
        <f>IF($J10&lt;=#REF!,"-",IF($J10&lt;=#REF!,#REF!,IF($J10&lt;=#REF!,#REF!,#REF!)))</f>
        <v>#REF!</v>
      </c>
      <c r="R10" t="e">
        <f>IF($J10&lt;=#REF!,"-",IF($J10&lt;=#REF!,#REF!,IF($J10&lt;=#REF!,#REF!,#REF!)))</f>
        <v>#REF!</v>
      </c>
      <c r="S10" t="e">
        <f>#REF!+(1-E10)</f>
        <v>#REF!</v>
      </c>
    </row>
    <row r="11" spans="1:19">
      <c r="A11" s="8">
        <v>3</v>
      </c>
      <c r="B11" s="28" t="s">
        <v>161</v>
      </c>
      <c r="C11" s="29">
        <v>2004</v>
      </c>
      <c r="D11" s="30" t="s">
        <v>88</v>
      </c>
      <c r="E11" s="29" t="s">
        <v>183</v>
      </c>
      <c r="F11" s="29">
        <v>8</v>
      </c>
      <c r="G11" s="29">
        <v>3</v>
      </c>
      <c r="H11" s="24">
        <v>120</v>
      </c>
      <c r="I11" s="29">
        <v>3</v>
      </c>
      <c r="J11" s="27">
        <v>120</v>
      </c>
      <c r="K11" s="29" t="str">
        <f>IF(F11=$P$8,P11,IF(F11=$Q$8,Q11,IF(F11=$R$8,R11,"-")))</f>
        <v>-</v>
      </c>
      <c r="L11" s="33" t="str">
        <f t="shared" ref="L11:L22" si="1">IF(D11="Волжский","Исрапилов Ш.К."," ")</f>
        <v>Исрапилов Ш.К.</v>
      </c>
      <c r="M11">
        <f>SUMIF(титульная!$C$11:$C$25,F11,титульная!$D$11:$D$25)</f>
        <v>3</v>
      </c>
      <c r="N11" t="e">
        <f>#REF!*M11</f>
        <v>#REF!</v>
      </c>
      <c r="O11">
        <f>H11*M11</f>
        <v>360</v>
      </c>
      <c r="P11" t="e">
        <f>IF($J11&lt;=#REF!,"-",IF($J11&lt;=#REF!,#REF!,IF($J11&lt;=#REF!,#REF!,#REF!)))</f>
        <v>#REF!</v>
      </c>
      <c r="Q11" t="e">
        <f>IF($J11&lt;=#REF!,"-",IF($J11&lt;=#REF!,#REF!,IF($J11&lt;=#REF!,#REF!,#REF!)))</f>
        <v>#REF!</v>
      </c>
      <c r="R11" t="e">
        <f>IF($J11&lt;=#REF!,"-",IF($J11&lt;=#REF!,#REF!,IF($J11&lt;=#REF!,#REF!,#REF!)))</f>
        <v>#REF!</v>
      </c>
      <c r="S11" t="e">
        <f>#REF!+(1-E11)</f>
        <v>#REF!</v>
      </c>
    </row>
    <row r="12" spans="1:19">
      <c r="A12" s="8">
        <v>4</v>
      </c>
      <c r="B12" s="28" t="s">
        <v>184</v>
      </c>
      <c r="C12" s="29">
        <v>2002</v>
      </c>
      <c r="D12" s="30" t="s">
        <v>88</v>
      </c>
      <c r="E12" s="29">
        <v>54</v>
      </c>
      <c r="F12" s="29">
        <v>6</v>
      </c>
      <c r="G12" s="29">
        <v>4</v>
      </c>
      <c r="H12" s="24">
        <v>120</v>
      </c>
      <c r="I12" s="29">
        <v>4</v>
      </c>
      <c r="J12" s="27">
        <v>120</v>
      </c>
      <c r="K12" s="29" t="str">
        <f>IF(F12=$P$8,P12,IF(F12=$Q$8,Q12,IF(F12=$R$8,R12,"-")))</f>
        <v>-</v>
      </c>
      <c r="L12" s="33" t="str">
        <f t="shared" si="1"/>
        <v>Исрапилов Ш.К.</v>
      </c>
      <c r="M12">
        <f>SUMIF(титульная!$C$11:$C$25,F12,титульная!$D$11:$D$25)</f>
        <v>1.5</v>
      </c>
      <c r="N12" t="e">
        <f>#REF!*M12</f>
        <v>#REF!</v>
      </c>
      <c r="O12">
        <f>H12*M12</f>
        <v>180</v>
      </c>
      <c r="P12" t="e">
        <f>IF($J12&lt;=#REF!,"-",IF($J12&lt;=#REF!,#REF!,IF($J12&lt;=#REF!,#REF!,#REF!)))</f>
        <v>#REF!</v>
      </c>
      <c r="Q12" t="e">
        <f>IF($J12&lt;=#REF!,"-",IF($J12&lt;=#REF!,#REF!,IF($J12&lt;=#REF!,#REF!,#REF!)))</f>
        <v>#REF!</v>
      </c>
      <c r="R12" t="e">
        <f>IF($J12&lt;=#REF!,"-",IF($J12&lt;=#REF!,#REF!,IF($J12&lt;=#REF!,#REF!,#REF!)))</f>
        <v>#REF!</v>
      </c>
      <c r="S12" t="e">
        <f>#REF!+(1-E12)</f>
        <v>#REF!</v>
      </c>
    </row>
    <row r="13" spans="1:19" hidden="1">
      <c r="A13" s="8" t="e">
        <f t="shared" ref="A9:A38" si="2">RANK(S13,S$9:S$38)</f>
        <v>#REF!</v>
      </c>
      <c r="B13" s="28"/>
      <c r="C13" s="29"/>
      <c r="D13" s="30"/>
      <c r="E13" s="29"/>
      <c r="F13" s="29"/>
      <c r="G13" s="29" t="e">
        <f>RANK(#REF!,#REF!)</f>
        <v>#REF!</v>
      </c>
      <c r="H13" s="24"/>
      <c r="I13" s="29" t="e">
        <f t="shared" si="0"/>
        <v>#N/A</v>
      </c>
      <c r="J13" s="27" t="e">
        <f>#REF!+H13/2</f>
        <v>#REF!</v>
      </c>
      <c r="K13" s="29" t="str">
        <f>IF(F13=$P$8,P13,IF(F13=$Q$8,Q13,IF(F13=$R$8,R13,"-")))</f>
        <v>-</v>
      </c>
      <c r="L13" s="33" t="str">
        <f t="shared" si="1"/>
        <v xml:space="preserve"> </v>
      </c>
      <c r="M13">
        <f>SUMIF(титульная!$C$11:$C$25,F13,титульная!$D$11:$D$25)</f>
        <v>0</v>
      </c>
      <c r="N13" t="e">
        <f>#REF!*M13</f>
        <v>#REF!</v>
      </c>
      <c r="O13">
        <f>H13*M13</f>
        <v>0</v>
      </c>
      <c r="P13" t="e">
        <f>IF($J13&lt;=#REF!,"-",IF($J13&lt;=#REF!,#REF!,IF($J13&lt;=#REF!,#REF!,#REF!)))</f>
        <v>#REF!</v>
      </c>
      <c r="Q13" t="e">
        <f>IF($J13&lt;=#REF!,"-",IF($J13&lt;=#REF!,#REF!,IF($J13&lt;=#REF!,#REF!,#REF!)))</f>
        <v>#REF!</v>
      </c>
      <c r="R13" t="e">
        <f>IF($J13&lt;=#REF!,"-",IF($J13&lt;=#REF!,#REF!,IF($J13&lt;=#REF!,#REF!,#REF!)))</f>
        <v>#REF!</v>
      </c>
      <c r="S13" t="e">
        <f>#REF!+(1-E13)</f>
        <v>#REF!</v>
      </c>
    </row>
    <row r="14" spans="1:19" hidden="1">
      <c r="A14" s="8" t="e">
        <f t="shared" si="2"/>
        <v>#REF!</v>
      </c>
      <c r="B14" s="28"/>
      <c r="C14" s="29"/>
      <c r="D14" s="30"/>
      <c r="E14" s="29"/>
      <c r="F14" s="29"/>
      <c r="G14" s="29" t="e">
        <f>RANK(#REF!,#REF!)</f>
        <v>#REF!</v>
      </c>
      <c r="H14" s="24"/>
      <c r="I14" s="29" t="e">
        <f t="shared" si="0"/>
        <v>#N/A</v>
      </c>
      <c r="J14" s="27" t="e">
        <f>#REF!+H14/2</f>
        <v>#REF!</v>
      </c>
      <c r="K14" s="29" t="str">
        <f>IF(F14=$P$8,P14,IF(F14=$Q$8,Q14,IF(F14=$R$8,R14,"-")))</f>
        <v>-</v>
      </c>
      <c r="L14" s="33" t="str">
        <f t="shared" si="1"/>
        <v xml:space="preserve"> </v>
      </c>
      <c r="M14">
        <f>SUMIF(титульная!$C$11:$C$25,F14,титульная!$D$11:$D$25)</f>
        <v>0</v>
      </c>
      <c r="N14" t="e">
        <f>#REF!*M14</f>
        <v>#REF!</v>
      </c>
      <c r="O14">
        <f>H14*M14</f>
        <v>0</v>
      </c>
      <c r="P14" t="e">
        <f>IF($J14&lt;=#REF!,"-",IF($J14&lt;=#REF!,#REF!,IF($J14&lt;=#REF!,#REF!,#REF!)))</f>
        <v>#REF!</v>
      </c>
      <c r="Q14" t="e">
        <f>IF($J14&lt;=#REF!,"-",IF($J14&lt;=#REF!,#REF!,IF($J14&lt;=#REF!,#REF!,#REF!)))</f>
        <v>#REF!</v>
      </c>
      <c r="R14" t="e">
        <f>IF($J14&lt;=#REF!,"-",IF($J14&lt;=#REF!,#REF!,IF($J14&lt;=#REF!,#REF!,#REF!)))</f>
        <v>#REF!</v>
      </c>
      <c r="S14" t="e">
        <f>#REF!+(1-E14)</f>
        <v>#REF!</v>
      </c>
    </row>
    <row r="15" spans="1:19" hidden="1">
      <c r="A15" s="8" t="e">
        <f t="shared" si="2"/>
        <v>#REF!</v>
      </c>
      <c r="B15" s="28"/>
      <c r="C15" s="29"/>
      <c r="D15" s="30"/>
      <c r="E15" s="29"/>
      <c r="F15" s="29"/>
      <c r="G15" s="29" t="e">
        <f>RANK(#REF!,#REF!)</f>
        <v>#REF!</v>
      </c>
      <c r="H15" s="24"/>
      <c r="I15" s="29" t="e">
        <f t="shared" si="0"/>
        <v>#N/A</v>
      </c>
      <c r="J15" s="27" t="e">
        <f>#REF!+H15/2</f>
        <v>#REF!</v>
      </c>
      <c r="K15" s="29" t="str">
        <f>IF(F15=$P$8,P15,IF(F15=$Q$8,Q15,IF(F15=$R$8,R15,"-")))</f>
        <v>-</v>
      </c>
      <c r="L15" s="33" t="str">
        <f t="shared" si="1"/>
        <v xml:space="preserve"> </v>
      </c>
      <c r="M15">
        <f>SUMIF(титульная!$C$11:$C$25,F15,титульная!$D$11:$D$25)</f>
        <v>0</v>
      </c>
      <c r="N15" t="e">
        <f>#REF!*M15</f>
        <v>#REF!</v>
      </c>
      <c r="O15">
        <f>H15*M15</f>
        <v>0</v>
      </c>
      <c r="P15" t="e">
        <f>IF($J15&lt;=#REF!,"-",IF($J15&lt;=#REF!,#REF!,IF($J15&lt;=#REF!,#REF!,#REF!)))</f>
        <v>#REF!</v>
      </c>
      <c r="Q15" t="e">
        <f>IF($J15&lt;=#REF!,"-",IF($J15&lt;=#REF!,#REF!,IF($J15&lt;=#REF!,#REF!,#REF!)))</f>
        <v>#REF!</v>
      </c>
      <c r="R15" t="e">
        <f>IF($J15&lt;=#REF!,"-",IF($J15&lt;=#REF!,#REF!,IF($J15&lt;=#REF!,#REF!,#REF!)))</f>
        <v>#REF!</v>
      </c>
      <c r="S15" t="e">
        <f>#REF!+(1-E15)</f>
        <v>#REF!</v>
      </c>
    </row>
    <row r="16" spans="1:19" hidden="1">
      <c r="A16" s="8" t="e">
        <f t="shared" si="2"/>
        <v>#REF!</v>
      </c>
      <c r="B16" s="28"/>
      <c r="C16" s="29"/>
      <c r="D16" s="30"/>
      <c r="E16" s="29"/>
      <c r="F16" s="29"/>
      <c r="G16" s="29" t="e">
        <f>RANK(#REF!,#REF!)</f>
        <v>#REF!</v>
      </c>
      <c r="H16" s="24"/>
      <c r="I16" s="29" t="e">
        <f t="shared" si="0"/>
        <v>#N/A</v>
      </c>
      <c r="J16" s="27" t="e">
        <f>#REF!+H16/2</f>
        <v>#REF!</v>
      </c>
      <c r="K16" s="29" t="str">
        <f>IF(F16=$P$8,P16,IF(F16=$Q$8,Q16,IF(F16=$R$8,R16,"-")))</f>
        <v>-</v>
      </c>
      <c r="L16" s="33" t="str">
        <f t="shared" si="1"/>
        <v xml:space="preserve"> </v>
      </c>
      <c r="M16">
        <f>SUMIF(титульная!$C$11:$C$25,F16,титульная!$D$11:$D$25)</f>
        <v>0</v>
      </c>
      <c r="N16" t="e">
        <f>#REF!*M16</f>
        <v>#REF!</v>
      </c>
      <c r="O16">
        <f>H16*M16</f>
        <v>0</v>
      </c>
      <c r="P16" t="e">
        <f>IF($J16&lt;=#REF!,"-",IF($J16&lt;=#REF!,#REF!,IF($J16&lt;=#REF!,#REF!,#REF!)))</f>
        <v>#REF!</v>
      </c>
      <c r="Q16" t="e">
        <f>IF($J16&lt;=#REF!,"-",IF($J16&lt;=#REF!,#REF!,IF($J16&lt;=#REF!,#REF!,#REF!)))</f>
        <v>#REF!</v>
      </c>
      <c r="R16" t="e">
        <f>IF($J16&lt;=#REF!,"-",IF($J16&lt;=#REF!,#REF!,IF($J16&lt;=#REF!,#REF!,#REF!)))</f>
        <v>#REF!</v>
      </c>
      <c r="S16" t="e">
        <f>#REF!+(1-E16)</f>
        <v>#REF!</v>
      </c>
    </row>
    <row r="17" spans="1:19" hidden="1">
      <c r="A17" s="8" t="e">
        <f t="shared" si="2"/>
        <v>#REF!</v>
      </c>
      <c r="B17" s="22"/>
      <c r="C17" s="21"/>
      <c r="D17" s="23"/>
      <c r="E17" s="21"/>
      <c r="F17" s="21"/>
      <c r="G17" s="7" t="e">
        <f>RANK(#REF!,#REF!)</f>
        <v>#REF!</v>
      </c>
      <c r="H17" s="24"/>
      <c r="I17" s="7" t="e">
        <f t="shared" si="0"/>
        <v>#N/A</v>
      </c>
      <c r="J17" s="27" t="e">
        <f>#REF!+H17/2</f>
        <v>#REF!</v>
      </c>
      <c r="K17" s="7" t="str">
        <f>IF(F17=$P$8,P17,IF(F17=$Q$8,Q17,IF(F17=$R$8,R17,"-")))</f>
        <v>-</v>
      </c>
      <c r="L17" s="33" t="str">
        <f t="shared" si="1"/>
        <v xml:space="preserve"> </v>
      </c>
      <c r="M17">
        <f>SUMIF(титульная!$C$11:$C$25,F17,титульная!$D$11:$D$25)</f>
        <v>0</v>
      </c>
      <c r="N17" t="e">
        <f>#REF!*M17</f>
        <v>#REF!</v>
      </c>
      <c r="O17">
        <f>H17*M17</f>
        <v>0</v>
      </c>
      <c r="P17" t="e">
        <f>IF($J17&lt;=#REF!,"-",IF($J17&lt;=#REF!,#REF!,IF($J17&lt;=#REF!,#REF!,#REF!)))</f>
        <v>#REF!</v>
      </c>
      <c r="Q17" t="e">
        <f>IF($J17&lt;=#REF!,"-",IF($J17&lt;=#REF!,#REF!,IF($J17&lt;=#REF!,#REF!,#REF!)))</f>
        <v>#REF!</v>
      </c>
      <c r="R17" t="e">
        <f>IF($J17&lt;=#REF!,"-",IF($J17&lt;=#REF!,#REF!,IF($J17&lt;=#REF!,#REF!,#REF!)))</f>
        <v>#REF!</v>
      </c>
      <c r="S17" t="e">
        <f>#REF!+(1-E17)</f>
        <v>#REF!</v>
      </c>
    </row>
    <row r="18" spans="1:19" hidden="1">
      <c r="A18" s="8" t="e">
        <f t="shared" si="2"/>
        <v>#REF!</v>
      </c>
      <c r="B18" s="22"/>
      <c r="C18" s="21"/>
      <c r="D18" s="23"/>
      <c r="E18" s="21"/>
      <c r="F18" s="21"/>
      <c r="G18" s="7" t="e">
        <f>RANK(#REF!,#REF!)</f>
        <v>#REF!</v>
      </c>
      <c r="H18" s="24"/>
      <c r="I18" s="7" t="e">
        <f t="shared" si="0"/>
        <v>#N/A</v>
      </c>
      <c r="J18" s="27" t="e">
        <f>#REF!+H18/2</f>
        <v>#REF!</v>
      </c>
      <c r="K18" s="7" t="str">
        <f>IF(F18=$P$8,P18,IF(F18=$Q$8,Q18,IF(F18=$R$8,R18,"-")))</f>
        <v>-</v>
      </c>
      <c r="L18" s="33" t="str">
        <f t="shared" si="1"/>
        <v xml:space="preserve"> </v>
      </c>
      <c r="M18">
        <f>SUMIF(титульная!$C$11:$C$25,F18,титульная!$D$11:$D$25)</f>
        <v>0</v>
      </c>
      <c r="N18" t="e">
        <f>#REF!*M18</f>
        <v>#REF!</v>
      </c>
      <c r="O18">
        <f>H18*M18</f>
        <v>0</v>
      </c>
      <c r="P18" t="e">
        <f>IF($J18&lt;=#REF!,"-",IF($J18&lt;=#REF!,#REF!,IF($J18&lt;=#REF!,#REF!,#REF!)))</f>
        <v>#REF!</v>
      </c>
      <c r="Q18" t="e">
        <f>IF($J18&lt;=#REF!,"-",IF($J18&lt;=#REF!,#REF!,IF($J18&lt;=#REF!,#REF!,#REF!)))</f>
        <v>#REF!</v>
      </c>
      <c r="R18" t="e">
        <f>IF($J18&lt;=#REF!,"-",IF($J18&lt;=#REF!,#REF!,IF($J18&lt;=#REF!,#REF!,#REF!)))</f>
        <v>#REF!</v>
      </c>
      <c r="S18" t="e">
        <f>#REF!+(1-E18)</f>
        <v>#REF!</v>
      </c>
    </row>
    <row r="19" spans="1:19" hidden="1">
      <c r="A19" s="8" t="e">
        <f t="shared" si="2"/>
        <v>#REF!</v>
      </c>
      <c r="B19" s="22"/>
      <c r="C19" s="21"/>
      <c r="D19" s="23"/>
      <c r="E19" s="21"/>
      <c r="F19" s="21"/>
      <c r="G19" s="7" t="e">
        <f>RANK(#REF!,#REF!)</f>
        <v>#REF!</v>
      </c>
      <c r="H19" s="24"/>
      <c r="I19" s="7" t="e">
        <f t="shared" si="0"/>
        <v>#N/A</v>
      </c>
      <c r="J19" s="27" t="e">
        <f>#REF!+H19/2</f>
        <v>#REF!</v>
      </c>
      <c r="K19" s="7" t="str">
        <f>IF(F19=$P$8,P19,IF(F19=$Q$8,Q19,IF(F19=$R$8,R19,"-")))</f>
        <v>-</v>
      </c>
      <c r="L19" s="33" t="str">
        <f t="shared" si="1"/>
        <v xml:space="preserve"> </v>
      </c>
      <c r="M19">
        <f>SUMIF(титульная!$C$11:$C$25,F19,титульная!$D$11:$D$25)</f>
        <v>0</v>
      </c>
      <c r="N19" t="e">
        <f>#REF!*M19</f>
        <v>#REF!</v>
      </c>
      <c r="O19">
        <f>H19*M19</f>
        <v>0</v>
      </c>
      <c r="P19" t="e">
        <f>IF($J19&lt;=#REF!,"-",IF($J19&lt;=#REF!,#REF!,IF($J19&lt;=#REF!,#REF!,#REF!)))</f>
        <v>#REF!</v>
      </c>
      <c r="Q19" t="e">
        <f>IF($J19&lt;=#REF!,"-",IF($J19&lt;=#REF!,#REF!,IF($J19&lt;=#REF!,#REF!,#REF!)))</f>
        <v>#REF!</v>
      </c>
      <c r="R19" t="e">
        <f>IF($J19&lt;=#REF!,"-",IF($J19&lt;=#REF!,#REF!,IF($J19&lt;=#REF!,#REF!,#REF!)))</f>
        <v>#REF!</v>
      </c>
      <c r="S19" t="e">
        <f>#REF!+(1-E19)</f>
        <v>#REF!</v>
      </c>
    </row>
    <row r="20" spans="1:19" hidden="1">
      <c r="A20" s="8" t="e">
        <f t="shared" si="2"/>
        <v>#REF!</v>
      </c>
      <c r="B20" s="22"/>
      <c r="C20" s="21"/>
      <c r="D20" s="23"/>
      <c r="E20" s="21"/>
      <c r="F20" s="21"/>
      <c r="G20" s="7" t="e">
        <f>RANK(#REF!,#REF!)</f>
        <v>#REF!</v>
      </c>
      <c r="H20" s="24"/>
      <c r="I20" s="7" t="e">
        <f t="shared" si="0"/>
        <v>#N/A</v>
      </c>
      <c r="J20" s="27" t="e">
        <f>#REF!+H20/2</f>
        <v>#REF!</v>
      </c>
      <c r="K20" s="7" t="str">
        <f>IF(F20=$P$8,P20,IF(F20=$Q$8,Q20,IF(F20=$R$8,R20,"-")))</f>
        <v>-</v>
      </c>
      <c r="L20" s="33" t="str">
        <f>IF(D20="Волжский","Исрапилов Ш.К."," ")</f>
        <v xml:space="preserve"> </v>
      </c>
      <c r="M20">
        <f>SUMIF(титульная!$C$11:$C$25,F20,титульная!$D$11:$D$25)</f>
        <v>0</v>
      </c>
      <c r="N20" t="e">
        <f>#REF!*M20</f>
        <v>#REF!</v>
      </c>
      <c r="O20">
        <f>H20*M20</f>
        <v>0</v>
      </c>
      <c r="P20" t="e">
        <f>IF($J20&lt;=#REF!,"-",IF($J20&lt;=#REF!,#REF!,IF($J20&lt;=#REF!,#REF!,#REF!)))</f>
        <v>#REF!</v>
      </c>
      <c r="Q20" t="e">
        <f>IF($J20&lt;=#REF!,"-",IF($J20&lt;=#REF!,#REF!,IF($J20&lt;=#REF!,#REF!,#REF!)))</f>
        <v>#REF!</v>
      </c>
      <c r="R20" t="e">
        <f>IF($J20&lt;=#REF!,"-",IF($J20&lt;=#REF!,#REF!,IF($J20&lt;=#REF!,#REF!,#REF!)))</f>
        <v>#REF!</v>
      </c>
      <c r="S20" t="e">
        <f>#REF!+(1-E20)</f>
        <v>#REF!</v>
      </c>
    </row>
    <row r="21" spans="1:19" hidden="1">
      <c r="A21" s="8" t="e">
        <f t="shared" si="2"/>
        <v>#REF!</v>
      </c>
      <c r="B21" s="22"/>
      <c r="C21" s="21"/>
      <c r="D21" s="23"/>
      <c r="E21" s="21"/>
      <c r="F21" s="21"/>
      <c r="G21" s="7" t="e">
        <f>RANK(#REF!,#REF!)</f>
        <v>#REF!</v>
      </c>
      <c r="H21" s="24"/>
      <c r="I21" s="7" t="e">
        <f t="shared" si="0"/>
        <v>#N/A</v>
      </c>
      <c r="J21" s="27" t="e">
        <f>#REF!+H21/2</f>
        <v>#REF!</v>
      </c>
      <c r="K21" s="7" t="str">
        <f>IF(F21=$P$8,P21,IF(F21=$Q$8,Q21,IF(F21=$R$8,R21,"-")))</f>
        <v>-</v>
      </c>
      <c r="L21" s="33" t="str">
        <f t="shared" si="1"/>
        <v xml:space="preserve"> </v>
      </c>
      <c r="M21">
        <f>SUMIF(титульная!$C$11:$C$25,F21,титульная!$D$11:$D$25)</f>
        <v>0</v>
      </c>
      <c r="N21" t="e">
        <f>#REF!*M21</f>
        <v>#REF!</v>
      </c>
      <c r="O21">
        <f>H21*M21</f>
        <v>0</v>
      </c>
      <c r="P21" t="e">
        <f>IF($J21&lt;=#REF!,"-",IF($J21&lt;=#REF!,#REF!,IF($J21&lt;=#REF!,#REF!,#REF!)))</f>
        <v>#REF!</v>
      </c>
      <c r="Q21" t="e">
        <f>IF($J21&lt;=#REF!,"-",IF($J21&lt;=#REF!,#REF!,IF($J21&lt;=#REF!,#REF!,#REF!)))</f>
        <v>#REF!</v>
      </c>
      <c r="R21" t="e">
        <f>IF($J21&lt;=#REF!,"-",IF($J21&lt;=#REF!,#REF!,IF($J21&lt;=#REF!,#REF!,#REF!)))</f>
        <v>#REF!</v>
      </c>
      <c r="S21" t="e">
        <f>#REF!+(1-E21)</f>
        <v>#REF!</v>
      </c>
    </row>
    <row r="22" spans="1:19" hidden="1">
      <c r="A22" s="8" t="e">
        <f t="shared" si="2"/>
        <v>#REF!</v>
      </c>
      <c r="B22" s="22"/>
      <c r="C22" s="21"/>
      <c r="D22" s="23"/>
      <c r="E22" s="21"/>
      <c r="F22" s="21"/>
      <c r="G22" s="7" t="e">
        <f>RANK(#REF!,#REF!)</f>
        <v>#REF!</v>
      </c>
      <c r="H22" s="24"/>
      <c r="I22" s="7" t="e">
        <f t="shared" si="0"/>
        <v>#N/A</v>
      </c>
      <c r="J22" s="27" t="e">
        <f>#REF!+H22/2</f>
        <v>#REF!</v>
      </c>
      <c r="K22" s="7" t="str">
        <f>IF(F22=$P$8,P22,IF(F22=$Q$8,Q22,IF(F22=$R$8,R22,"-")))</f>
        <v>-</v>
      </c>
      <c r="L22" s="33" t="str">
        <f t="shared" si="1"/>
        <v xml:space="preserve"> </v>
      </c>
      <c r="M22">
        <f>SUMIF(титульная!$C$11:$C$25,F22,титульная!$D$11:$D$25)</f>
        <v>0</v>
      </c>
      <c r="N22" t="e">
        <f>#REF!*M22</f>
        <v>#REF!</v>
      </c>
      <c r="O22">
        <f>H22*M22</f>
        <v>0</v>
      </c>
      <c r="P22" t="e">
        <f>IF($J22&lt;=#REF!,"-",IF($J22&lt;=#REF!,#REF!,IF($J22&lt;=#REF!,#REF!,#REF!)))</f>
        <v>#REF!</v>
      </c>
      <c r="Q22" t="e">
        <f>IF($J22&lt;=#REF!,"-",IF($J22&lt;=#REF!,#REF!,IF($J22&lt;=#REF!,#REF!,#REF!)))</f>
        <v>#REF!</v>
      </c>
      <c r="R22" t="e">
        <f>IF($J22&lt;=#REF!,"-",IF($J22&lt;=#REF!,#REF!,IF($J22&lt;=#REF!,#REF!,#REF!)))</f>
        <v>#REF!</v>
      </c>
      <c r="S22" t="e">
        <f>#REF!+(1-E22)</f>
        <v>#REF!</v>
      </c>
    </row>
    <row r="23" spans="1:19" hidden="1">
      <c r="A23" s="8" t="e">
        <f t="shared" si="2"/>
        <v>#REF!</v>
      </c>
      <c r="B23" s="22"/>
      <c r="C23" s="21"/>
      <c r="D23" s="23"/>
      <c r="E23" s="21"/>
      <c r="F23" s="21"/>
      <c r="G23" s="7" t="e">
        <f>RANK(#REF!,#REF!)</f>
        <v>#REF!</v>
      </c>
      <c r="H23" s="24"/>
      <c r="I23" s="7" t="e">
        <f t="shared" si="0"/>
        <v>#N/A</v>
      </c>
      <c r="J23" s="27" t="e">
        <f>#REF!+H23/2</f>
        <v>#REF!</v>
      </c>
      <c r="K23" s="7" t="str">
        <f>IF(F23=$P$8,P23,IF(F23=$Q$8,Q23,IF(F23=$R$8,R23,"-")))</f>
        <v>-</v>
      </c>
      <c r="L23" s="2"/>
      <c r="M23">
        <f>SUMIF(титульная!$C$11:$C$25,F23,титульная!$D$11:$D$25)</f>
        <v>0</v>
      </c>
      <c r="N23" t="e">
        <f>#REF!*M23</f>
        <v>#REF!</v>
      </c>
      <c r="O23">
        <f>H23*M23</f>
        <v>0</v>
      </c>
      <c r="P23" t="e">
        <f>IF($J23&lt;=#REF!,"-",IF($J23&lt;=#REF!,#REF!,IF($J23&lt;=#REF!,#REF!,#REF!)))</f>
        <v>#REF!</v>
      </c>
      <c r="Q23" t="e">
        <f>IF($J23&lt;=#REF!,"-",IF($J23&lt;=#REF!,#REF!,IF($J23&lt;=#REF!,#REF!,#REF!)))</f>
        <v>#REF!</v>
      </c>
      <c r="R23" t="e">
        <f>IF($J23&lt;=#REF!,"-",IF($J23&lt;=#REF!,#REF!,IF($J23&lt;=#REF!,#REF!,#REF!)))</f>
        <v>#REF!</v>
      </c>
      <c r="S23" t="e">
        <f>#REF!+(1-E23)</f>
        <v>#REF!</v>
      </c>
    </row>
    <row r="24" spans="1:19" hidden="1">
      <c r="A24" s="8" t="e">
        <f t="shared" si="2"/>
        <v>#REF!</v>
      </c>
      <c r="B24" s="22"/>
      <c r="C24" s="21"/>
      <c r="D24" s="23"/>
      <c r="E24" s="21"/>
      <c r="F24" s="21"/>
      <c r="G24" s="7" t="e">
        <f>RANK(#REF!,#REF!)</f>
        <v>#REF!</v>
      </c>
      <c r="H24" s="24"/>
      <c r="I24" s="7" t="e">
        <f t="shared" si="0"/>
        <v>#N/A</v>
      </c>
      <c r="J24" s="27" t="e">
        <f>#REF!+H24/2</f>
        <v>#REF!</v>
      </c>
      <c r="K24" s="7" t="str">
        <f>IF(F24=$P$8,P24,IF(F24=$Q$8,Q24,IF(F24=$R$8,R24,"-")))</f>
        <v>-</v>
      </c>
      <c r="L24" s="2"/>
      <c r="M24">
        <f>SUMIF(титульная!$C$11:$C$25,F24,титульная!$D$11:$D$25)</f>
        <v>0</v>
      </c>
      <c r="N24" t="e">
        <f>#REF!*M24</f>
        <v>#REF!</v>
      </c>
      <c r="O24">
        <f>H24*M24</f>
        <v>0</v>
      </c>
      <c r="P24" t="e">
        <f>IF($J24&lt;=#REF!,"-",IF($J24&lt;=#REF!,#REF!,IF($J24&lt;=#REF!,#REF!,#REF!)))</f>
        <v>#REF!</v>
      </c>
      <c r="Q24" t="e">
        <f>IF($J24&lt;=#REF!,"-",IF($J24&lt;=#REF!,#REF!,IF($J24&lt;=#REF!,#REF!,#REF!)))</f>
        <v>#REF!</v>
      </c>
      <c r="R24" t="e">
        <f>IF($J24&lt;=#REF!,"-",IF($J24&lt;=#REF!,#REF!,IF($J24&lt;=#REF!,#REF!,#REF!)))</f>
        <v>#REF!</v>
      </c>
      <c r="S24" t="e">
        <f>#REF!+(1-E24)</f>
        <v>#REF!</v>
      </c>
    </row>
    <row r="25" spans="1:19" hidden="1">
      <c r="A25" s="8" t="e">
        <f t="shared" si="2"/>
        <v>#REF!</v>
      </c>
      <c r="B25" s="22"/>
      <c r="C25" s="21"/>
      <c r="D25" s="23"/>
      <c r="E25" s="21"/>
      <c r="F25" s="21"/>
      <c r="G25" s="7" t="e">
        <f>RANK(#REF!,#REF!)</f>
        <v>#REF!</v>
      </c>
      <c r="H25" s="24"/>
      <c r="I25" s="7" t="e">
        <f t="shared" si="0"/>
        <v>#N/A</v>
      </c>
      <c r="J25" s="27" t="e">
        <f>#REF!+H25/2</f>
        <v>#REF!</v>
      </c>
      <c r="K25" s="7" t="str">
        <f>IF(F25=$P$8,P25,IF(F25=$Q$8,Q25,IF(F25=$R$8,R25,"-")))</f>
        <v>-</v>
      </c>
      <c r="L25" s="2"/>
      <c r="M25">
        <f>SUMIF(титульная!$C$11:$C$25,F25,титульная!$D$11:$D$25)</f>
        <v>0</v>
      </c>
      <c r="N25" t="e">
        <f>#REF!*M25</f>
        <v>#REF!</v>
      </c>
      <c r="O25">
        <f>H25*M25</f>
        <v>0</v>
      </c>
      <c r="P25" t="e">
        <f>IF($J25&lt;=#REF!,"-",IF($J25&lt;=#REF!,#REF!,IF($J25&lt;=#REF!,#REF!,#REF!)))</f>
        <v>#REF!</v>
      </c>
      <c r="Q25" t="e">
        <f>IF($J25&lt;=#REF!,"-",IF($J25&lt;=#REF!,#REF!,IF($J25&lt;=#REF!,#REF!,#REF!)))</f>
        <v>#REF!</v>
      </c>
      <c r="R25" t="e">
        <f>IF($J25&lt;=#REF!,"-",IF($J25&lt;=#REF!,#REF!,IF($J25&lt;=#REF!,#REF!,#REF!)))</f>
        <v>#REF!</v>
      </c>
      <c r="S25" t="e">
        <f>#REF!+(1-E25)</f>
        <v>#REF!</v>
      </c>
    </row>
    <row r="26" spans="1:19" hidden="1">
      <c r="A26" s="8" t="e">
        <f t="shared" si="2"/>
        <v>#REF!</v>
      </c>
      <c r="B26" s="22"/>
      <c r="C26" s="21"/>
      <c r="D26" s="23"/>
      <c r="E26" s="21"/>
      <c r="F26" s="21"/>
      <c r="G26" s="7" t="e">
        <f>RANK(#REF!,#REF!)</f>
        <v>#REF!</v>
      </c>
      <c r="H26" s="24"/>
      <c r="I26" s="7" t="e">
        <f t="shared" si="0"/>
        <v>#N/A</v>
      </c>
      <c r="J26" s="27" t="e">
        <f>#REF!+H26/2</f>
        <v>#REF!</v>
      </c>
      <c r="K26" s="7" t="str">
        <f>IF(F26=$P$8,P26,IF(F26=$Q$8,Q26,IF(F26=$R$8,R26,"-")))</f>
        <v>-</v>
      </c>
      <c r="L26" s="2"/>
      <c r="M26">
        <f>SUMIF(титульная!$C$11:$C$25,F26,титульная!$D$11:$D$25)</f>
        <v>0</v>
      </c>
      <c r="N26" t="e">
        <f>#REF!*M26</f>
        <v>#REF!</v>
      </c>
      <c r="O26">
        <f>H26*M26</f>
        <v>0</v>
      </c>
      <c r="P26" t="e">
        <f>IF($J26&lt;=#REF!,"-",IF($J26&lt;=#REF!,#REF!,IF($J26&lt;=#REF!,#REF!,#REF!)))</f>
        <v>#REF!</v>
      </c>
      <c r="Q26" t="e">
        <f>IF($J26&lt;=#REF!,"-",IF($J26&lt;=#REF!,#REF!,IF($J26&lt;=#REF!,#REF!,#REF!)))</f>
        <v>#REF!</v>
      </c>
      <c r="R26" t="e">
        <f>IF($J26&lt;=#REF!,"-",IF($J26&lt;=#REF!,#REF!,IF($J26&lt;=#REF!,#REF!,#REF!)))</f>
        <v>#REF!</v>
      </c>
      <c r="S26" t="e">
        <f>#REF!+(1-E26)</f>
        <v>#REF!</v>
      </c>
    </row>
    <row r="27" spans="1:19" hidden="1">
      <c r="A27" s="8" t="e">
        <f t="shared" si="2"/>
        <v>#REF!</v>
      </c>
      <c r="B27" s="22"/>
      <c r="C27" s="21"/>
      <c r="D27" s="23"/>
      <c r="E27" s="21"/>
      <c r="F27" s="21"/>
      <c r="G27" s="7" t="e">
        <f>RANK(#REF!,#REF!)</f>
        <v>#REF!</v>
      </c>
      <c r="H27" s="24"/>
      <c r="I27" s="7" t="e">
        <f t="shared" si="0"/>
        <v>#N/A</v>
      </c>
      <c r="J27" s="27" t="e">
        <f>#REF!+H27/2</f>
        <v>#REF!</v>
      </c>
      <c r="K27" s="7" t="str">
        <f>IF(F27=$P$8,P27,IF(F27=$Q$8,Q27,IF(F27=$R$8,R27,"-")))</f>
        <v>-</v>
      </c>
      <c r="L27" s="2"/>
      <c r="M27">
        <f>SUMIF(титульная!$C$11:$C$25,F27,титульная!$D$11:$D$25)</f>
        <v>0</v>
      </c>
      <c r="N27" t="e">
        <f>#REF!*M27</f>
        <v>#REF!</v>
      </c>
      <c r="O27">
        <f>H27*M27</f>
        <v>0</v>
      </c>
      <c r="P27" t="e">
        <f>IF($J27&lt;=#REF!,"-",IF($J27&lt;=#REF!,#REF!,IF($J27&lt;=#REF!,#REF!,#REF!)))</f>
        <v>#REF!</v>
      </c>
      <c r="Q27" t="e">
        <f>IF($J27&lt;=#REF!,"-",IF($J27&lt;=#REF!,#REF!,IF($J27&lt;=#REF!,#REF!,#REF!)))</f>
        <v>#REF!</v>
      </c>
      <c r="R27" t="e">
        <f>IF($J27&lt;=#REF!,"-",IF($J27&lt;=#REF!,#REF!,IF($J27&lt;=#REF!,#REF!,#REF!)))</f>
        <v>#REF!</v>
      </c>
      <c r="S27" t="e">
        <f>#REF!+(1-E27)</f>
        <v>#REF!</v>
      </c>
    </row>
    <row r="28" spans="1:19" hidden="1">
      <c r="A28" s="8" t="e">
        <f t="shared" si="2"/>
        <v>#REF!</v>
      </c>
      <c r="B28" s="22"/>
      <c r="C28" s="21"/>
      <c r="D28" s="23"/>
      <c r="E28" s="21"/>
      <c r="F28" s="21"/>
      <c r="G28" s="7" t="e">
        <f>RANK(#REF!,#REF!)</f>
        <v>#REF!</v>
      </c>
      <c r="H28" s="24"/>
      <c r="I28" s="7" t="e">
        <f t="shared" si="0"/>
        <v>#N/A</v>
      </c>
      <c r="J28" s="27" t="e">
        <f>#REF!+H28/2</f>
        <v>#REF!</v>
      </c>
      <c r="K28" s="7" t="str">
        <f>IF(F28=$P$8,P28,IF(F28=$Q$8,Q28,IF(F28=$R$8,R28,"-")))</f>
        <v>-</v>
      </c>
      <c r="L28" s="2"/>
      <c r="M28">
        <f>SUMIF(титульная!$C$11:$C$25,F28,титульная!$D$11:$D$25)</f>
        <v>0</v>
      </c>
      <c r="N28" t="e">
        <f>#REF!*M28</f>
        <v>#REF!</v>
      </c>
      <c r="O28">
        <f>H28*M28</f>
        <v>0</v>
      </c>
      <c r="P28" t="e">
        <f>IF($J28&lt;=#REF!,"-",IF($J28&lt;=#REF!,#REF!,IF($J28&lt;=#REF!,#REF!,#REF!)))</f>
        <v>#REF!</v>
      </c>
      <c r="Q28" t="e">
        <f>IF($J28&lt;=#REF!,"-",IF($J28&lt;=#REF!,#REF!,IF($J28&lt;=#REF!,#REF!,#REF!)))</f>
        <v>#REF!</v>
      </c>
      <c r="R28" t="e">
        <f>IF($J28&lt;=#REF!,"-",IF($J28&lt;=#REF!,#REF!,IF($J28&lt;=#REF!,#REF!,#REF!)))</f>
        <v>#REF!</v>
      </c>
      <c r="S28" t="e">
        <f>#REF!+(1-E28)</f>
        <v>#REF!</v>
      </c>
    </row>
    <row r="29" spans="1:19" hidden="1">
      <c r="A29" s="8" t="e">
        <f t="shared" si="2"/>
        <v>#REF!</v>
      </c>
      <c r="B29" s="22"/>
      <c r="C29" s="21"/>
      <c r="D29" s="23"/>
      <c r="E29" s="21"/>
      <c r="F29" s="21"/>
      <c r="G29" s="7" t="e">
        <f>RANK(#REF!,#REF!)</f>
        <v>#REF!</v>
      </c>
      <c r="H29" s="24"/>
      <c r="I29" s="7" t="e">
        <f t="shared" si="0"/>
        <v>#N/A</v>
      </c>
      <c r="J29" s="27" t="e">
        <f>#REF!+H29/2</f>
        <v>#REF!</v>
      </c>
      <c r="K29" s="7" t="str">
        <f>IF(F29=$P$8,P29,IF(F29=$Q$8,Q29,IF(F29=$R$8,R29,"-")))</f>
        <v>-</v>
      </c>
      <c r="L29" s="2"/>
      <c r="M29">
        <f>SUMIF(титульная!$C$11:$C$25,F29,титульная!$D$11:$D$25)</f>
        <v>0</v>
      </c>
      <c r="N29" t="e">
        <f>#REF!*M29</f>
        <v>#REF!</v>
      </c>
      <c r="O29">
        <f>H29*M29</f>
        <v>0</v>
      </c>
      <c r="P29" t="e">
        <f>IF($J29&lt;=#REF!,"-",IF($J29&lt;=#REF!,#REF!,IF($J29&lt;=#REF!,#REF!,#REF!)))</f>
        <v>#REF!</v>
      </c>
      <c r="Q29" t="e">
        <f>IF($J29&lt;=#REF!,"-",IF($J29&lt;=#REF!,#REF!,IF($J29&lt;=#REF!,#REF!,#REF!)))</f>
        <v>#REF!</v>
      </c>
      <c r="R29" t="e">
        <f>IF($J29&lt;=#REF!,"-",IF($J29&lt;=#REF!,#REF!,IF($J29&lt;=#REF!,#REF!,#REF!)))</f>
        <v>#REF!</v>
      </c>
      <c r="S29" t="e">
        <f>#REF!+(1-E29)</f>
        <v>#REF!</v>
      </c>
    </row>
    <row r="30" spans="1:19" hidden="1">
      <c r="A30" s="8" t="e">
        <f t="shared" si="2"/>
        <v>#REF!</v>
      </c>
      <c r="B30" s="22"/>
      <c r="C30" s="21"/>
      <c r="D30" s="23"/>
      <c r="E30" s="21"/>
      <c r="F30" s="21"/>
      <c r="G30" s="7" t="e">
        <f>RANK(#REF!,#REF!)</f>
        <v>#REF!</v>
      </c>
      <c r="H30" s="24"/>
      <c r="I30" s="7" t="e">
        <f t="shared" si="0"/>
        <v>#N/A</v>
      </c>
      <c r="J30" s="27" t="e">
        <f>#REF!+H30/2</f>
        <v>#REF!</v>
      </c>
      <c r="K30" s="7" t="str">
        <f>IF(F30=$P$8,P30,IF(F30=$Q$8,Q30,IF(F30=$R$8,R30,"-")))</f>
        <v>-</v>
      </c>
      <c r="L30" s="2"/>
      <c r="M30">
        <f>SUMIF(титульная!$C$11:$C$25,F30,титульная!$D$11:$D$25)</f>
        <v>0</v>
      </c>
      <c r="N30" t="e">
        <f>#REF!*M30</f>
        <v>#REF!</v>
      </c>
      <c r="O30">
        <f>H30*M30</f>
        <v>0</v>
      </c>
      <c r="P30" t="e">
        <f>IF($J30&lt;=#REF!,"-",IF($J30&lt;=#REF!,#REF!,IF($J30&lt;=#REF!,#REF!,#REF!)))</f>
        <v>#REF!</v>
      </c>
      <c r="Q30" t="e">
        <f>IF($J30&lt;=#REF!,"-",IF($J30&lt;=#REF!,#REF!,IF($J30&lt;=#REF!,#REF!,#REF!)))</f>
        <v>#REF!</v>
      </c>
      <c r="R30" t="e">
        <f>IF($J30&lt;=#REF!,"-",IF($J30&lt;=#REF!,#REF!,IF($J30&lt;=#REF!,#REF!,#REF!)))</f>
        <v>#REF!</v>
      </c>
      <c r="S30" t="e">
        <f>#REF!+(1-E30)</f>
        <v>#REF!</v>
      </c>
    </row>
    <row r="31" spans="1:19" hidden="1">
      <c r="A31" s="8" t="e">
        <f t="shared" si="2"/>
        <v>#REF!</v>
      </c>
      <c r="B31" s="22"/>
      <c r="C31" s="21"/>
      <c r="D31" s="23"/>
      <c r="E31" s="21"/>
      <c r="F31" s="21"/>
      <c r="G31" s="7" t="e">
        <f>RANK(#REF!,#REF!)</f>
        <v>#REF!</v>
      </c>
      <c r="H31" s="24"/>
      <c r="I31" s="7" t="e">
        <f t="shared" si="0"/>
        <v>#N/A</v>
      </c>
      <c r="J31" s="27" t="e">
        <f>#REF!+H31/2</f>
        <v>#REF!</v>
      </c>
      <c r="K31" s="7" t="str">
        <f>IF(F31=$P$8,P31,IF(F31=$Q$8,Q31,IF(F31=$R$8,R31,"-")))</f>
        <v>-</v>
      </c>
      <c r="L31" s="2"/>
      <c r="M31">
        <f>SUMIF(титульная!$C$11:$C$25,F31,титульная!$D$11:$D$25)</f>
        <v>0</v>
      </c>
      <c r="N31" t="e">
        <f>#REF!*M31</f>
        <v>#REF!</v>
      </c>
      <c r="O31">
        <f>H31*M31</f>
        <v>0</v>
      </c>
      <c r="P31" t="e">
        <f>IF($J31&lt;=#REF!,"-",IF($J31&lt;=#REF!,#REF!,IF($J31&lt;=#REF!,#REF!,#REF!)))</f>
        <v>#REF!</v>
      </c>
      <c r="Q31" t="e">
        <f>IF($J31&lt;=#REF!,"-",IF($J31&lt;=#REF!,#REF!,IF($J31&lt;=#REF!,#REF!,#REF!)))</f>
        <v>#REF!</v>
      </c>
      <c r="R31" t="e">
        <f>IF($J31&lt;=#REF!,"-",IF($J31&lt;=#REF!,#REF!,IF($J31&lt;=#REF!,#REF!,#REF!)))</f>
        <v>#REF!</v>
      </c>
      <c r="S31" t="e">
        <f>#REF!+(1-E31)</f>
        <v>#REF!</v>
      </c>
    </row>
    <row r="32" spans="1:19" hidden="1">
      <c r="A32" s="8" t="e">
        <f t="shared" si="2"/>
        <v>#REF!</v>
      </c>
      <c r="B32" s="22"/>
      <c r="C32" s="21"/>
      <c r="D32" s="23"/>
      <c r="E32" s="21"/>
      <c r="F32" s="21"/>
      <c r="G32" s="7" t="e">
        <f>RANK(#REF!,#REF!)</f>
        <v>#REF!</v>
      </c>
      <c r="H32" s="24"/>
      <c r="I32" s="7" t="e">
        <f t="shared" si="0"/>
        <v>#N/A</v>
      </c>
      <c r="J32" s="27" t="e">
        <f>#REF!+H32/2</f>
        <v>#REF!</v>
      </c>
      <c r="K32" s="7" t="str">
        <f>IF(F32=$P$8,P32,IF(F32=$Q$8,Q32,IF(F32=$R$8,R32,"-")))</f>
        <v>-</v>
      </c>
      <c r="L32" s="2"/>
      <c r="M32">
        <f>SUMIF(титульная!$C$11:$C$25,F32,титульная!$D$11:$D$25)</f>
        <v>0</v>
      </c>
      <c r="N32" t="e">
        <f>#REF!*M32</f>
        <v>#REF!</v>
      </c>
      <c r="O32">
        <f>H32*M32</f>
        <v>0</v>
      </c>
      <c r="P32" t="e">
        <f>IF($J32&lt;=#REF!,"-",IF($J32&lt;=#REF!,#REF!,IF($J32&lt;=#REF!,#REF!,#REF!)))</f>
        <v>#REF!</v>
      </c>
      <c r="Q32" t="e">
        <f>IF($J32&lt;=#REF!,"-",IF($J32&lt;=#REF!,#REF!,IF($J32&lt;=#REF!,#REF!,#REF!)))</f>
        <v>#REF!</v>
      </c>
      <c r="R32" t="e">
        <f>IF($J32&lt;=#REF!,"-",IF($J32&lt;=#REF!,#REF!,IF($J32&lt;=#REF!,#REF!,#REF!)))</f>
        <v>#REF!</v>
      </c>
      <c r="S32" t="e">
        <f>#REF!+(1-E32)</f>
        <v>#REF!</v>
      </c>
    </row>
    <row r="33" spans="1:19" hidden="1">
      <c r="A33" s="8" t="e">
        <f t="shared" si="2"/>
        <v>#REF!</v>
      </c>
      <c r="B33" s="22"/>
      <c r="C33" s="21"/>
      <c r="D33" s="23"/>
      <c r="E33" s="21"/>
      <c r="F33" s="21"/>
      <c r="G33" s="7" t="e">
        <f>RANK(#REF!,#REF!)</f>
        <v>#REF!</v>
      </c>
      <c r="H33" s="24"/>
      <c r="I33" s="7" t="e">
        <f t="shared" si="0"/>
        <v>#N/A</v>
      </c>
      <c r="J33" s="27" t="e">
        <f>#REF!+H33/2</f>
        <v>#REF!</v>
      </c>
      <c r="K33" s="7" t="str">
        <f>IF(F33=$P$8,P33,IF(F33=$Q$8,Q33,IF(F33=$R$8,R33,"-")))</f>
        <v>-</v>
      </c>
      <c r="L33" s="2"/>
      <c r="M33">
        <f>SUMIF(титульная!$C$11:$C$25,F33,титульная!$D$11:$D$25)</f>
        <v>0</v>
      </c>
      <c r="N33" t="e">
        <f>#REF!*M33</f>
        <v>#REF!</v>
      </c>
      <c r="O33">
        <f>H33*M33</f>
        <v>0</v>
      </c>
      <c r="P33" t="e">
        <f>IF($J33&lt;=#REF!,"-",IF($J33&lt;=#REF!,#REF!,IF($J33&lt;=#REF!,#REF!,#REF!)))</f>
        <v>#REF!</v>
      </c>
      <c r="Q33" t="e">
        <f>IF($J33&lt;=#REF!,"-",IF($J33&lt;=#REF!,#REF!,IF($J33&lt;=#REF!,#REF!,#REF!)))</f>
        <v>#REF!</v>
      </c>
      <c r="R33" t="e">
        <f>IF($J33&lt;=#REF!,"-",IF($J33&lt;=#REF!,#REF!,IF($J33&lt;=#REF!,#REF!,#REF!)))</f>
        <v>#REF!</v>
      </c>
      <c r="S33" t="e">
        <f>#REF!+(1-E33)</f>
        <v>#REF!</v>
      </c>
    </row>
    <row r="34" spans="1:19" hidden="1">
      <c r="A34" s="8" t="e">
        <f t="shared" si="2"/>
        <v>#REF!</v>
      </c>
      <c r="B34" s="22"/>
      <c r="C34" s="21"/>
      <c r="D34" s="23"/>
      <c r="E34" s="21"/>
      <c r="F34" s="21"/>
      <c r="G34" s="7" t="e">
        <f>RANK(#REF!,#REF!)</f>
        <v>#REF!</v>
      </c>
      <c r="H34" s="24"/>
      <c r="I34" s="7" t="e">
        <f t="shared" si="0"/>
        <v>#N/A</v>
      </c>
      <c r="J34" s="27" t="e">
        <f>#REF!+H34/2</f>
        <v>#REF!</v>
      </c>
      <c r="K34" s="7" t="str">
        <f>IF(F34=$P$8,P34,IF(F34=$Q$8,Q34,IF(F34=$R$8,R34,"-")))</f>
        <v>-</v>
      </c>
      <c r="L34" s="2"/>
      <c r="M34">
        <f>SUMIF(титульная!$C$11:$C$25,F34,титульная!$D$11:$D$25)</f>
        <v>0</v>
      </c>
      <c r="N34" t="e">
        <f>#REF!*M34</f>
        <v>#REF!</v>
      </c>
      <c r="O34">
        <f>H34*M34</f>
        <v>0</v>
      </c>
      <c r="P34" t="e">
        <f>IF($J34&lt;=#REF!,"-",IF($J34&lt;=#REF!,#REF!,IF($J34&lt;=#REF!,#REF!,#REF!)))</f>
        <v>#REF!</v>
      </c>
      <c r="Q34" t="e">
        <f>IF($J34&lt;=#REF!,"-",IF($J34&lt;=#REF!,#REF!,IF($J34&lt;=#REF!,#REF!,#REF!)))</f>
        <v>#REF!</v>
      </c>
      <c r="R34" t="e">
        <f>IF($J34&lt;=#REF!,"-",IF($J34&lt;=#REF!,#REF!,IF($J34&lt;=#REF!,#REF!,#REF!)))</f>
        <v>#REF!</v>
      </c>
      <c r="S34" t="e">
        <f>#REF!+(1-E34)</f>
        <v>#REF!</v>
      </c>
    </row>
    <row r="35" spans="1:19" hidden="1">
      <c r="A35" s="8" t="e">
        <f t="shared" si="2"/>
        <v>#REF!</v>
      </c>
      <c r="B35" s="22"/>
      <c r="C35" s="21"/>
      <c r="D35" s="23"/>
      <c r="E35" s="21"/>
      <c r="F35" s="21"/>
      <c r="G35" s="7" t="e">
        <f>RANK(#REF!,#REF!)</f>
        <v>#REF!</v>
      </c>
      <c r="H35" s="24"/>
      <c r="I35" s="7" t="e">
        <f t="shared" si="0"/>
        <v>#N/A</v>
      </c>
      <c r="J35" s="27" t="e">
        <f>#REF!+H35/2</f>
        <v>#REF!</v>
      </c>
      <c r="K35" s="7" t="str">
        <f>IF(F35=$P$8,P35,IF(F35=$Q$8,Q35,IF(F35=$R$8,R35,"-")))</f>
        <v>-</v>
      </c>
      <c r="L35" s="2"/>
      <c r="M35">
        <f>SUMIF(титульная!$C$11:$C$25,F35,титульная!$D$11:$D$25)</f>
        <v>0</v>
      </c>
      <c r="N35" t="e">
        <f>#REF!*M35</f>
        <v>#REF!</v>
      </c>
      <c r="O35">
        <f>H35*M35</f>
        <v>0</v>
      </c>
      <c r="P35" t="e">
        <f>IF($J35&lt;=#REF!,"-",IF($J35&lt;=#REF!,#REF!,IF($J35&lt;=#REF!,#REF!,#REF!)))</f>
        <v>#REF!</v>
      </c>
      <c r="Q35" t="e">
        <f>IF($J35&lt;=#REF!,"-",IF($J35&lt;=#REF!,#REF!,IF($J35&lt;=#REF!,#REF!,#REF!)))</f>
        <v>#REF!</v>
      </c>
      <c r="R35" t="e">
        <f>IF($J35&lt;=#REF!,"-",IF($J35&lt;=#REF!,#REF!,IF($J35&lt;=#REF!,#REF!,#REF!)))</f>
        <v>#REF!</v>
      </c>
      <c r="S35" t="e">
        <f>#REF!+(1-E35)</f>
        <v>#REF!</v>
      </c>
    </row>
    <row r="36" spans="1:19" hidden="1">
      <c r="A36" s="8" t="e">
        <f t="shared" si="2"/>
        <v>#REF!</v>
      </c>
      <c r="B36" s="22"/>
      <c r="C36" s="21"/>
      <c r="D36" s="23"/>
      <c r="E36" s="21"/>
      <c r="F36" s="21"/>
      <c r="G36" s="7" t="e">
        <f>RANK(#REF!,#REF!)</f>
        <v>#REF!</v>
      </c>
      <c r="H36" s="24"/>
      <c r="I36" s="7" t="e">
        <f t="shared" si="0"/>
        <v>#N/A</v>
      </c>
      <c r="J36" s="27" t="e">
        <f>#REF!+H36/2</f>
        <v>#REF!</v>
      </c>
      <c r="K36" s="7" t="str">
        <f>IF(F36=$P$8,P36,IF(F36=$Q$8,Q36,IF(F36=$R$8,R36,"-")))</f>
        <v>-</v>
      </c>
      <c r="L36" s="2"/>
      <c r="M36">
        <f>SUMIF(титульная!$C$11:$C$25,F36,титульная!$D$11:$D$25)</f>
        <v>0</v>
      </c>
      <c r="N36" t="e">
        <f>#REF!*M36</f>
        <v>#REF!</v>
      </c>
      <c r="O36">
        <f>H36*M36</f>
        <v>0</v>
      </c>
      <c r="P36" t="e">
        <f>IF($J36&lt;=#REF!,"-",IF($J36&lt;=#REF!,#REF!,IF($J36&lt;=#REF!,#REF!,#REF!)))</f>
        <v>#REF!</v>
      </c>
      <c r="Q36" t="e">
        <f>IF($J36&lt;=#REF!,"-",IF($J36&lt;=#REF!,#REF!,IF($J36&lt;=#REF!,#REF!,#REF!)))</f>
        <v>#REF!</v>
      </c>
      <c r="R36" t="e">
        <f>IF($J36&lt;=#REF!,"-",IF($J36&lt;=#REF!,#REF!,IF($J36&lt;=#REF!,#REF!,#REF!)))</f>
        <v>#REF!</v>
      </c>
      <c r="S36" t="e">
        <f>#REF!+(1-E36)</f>
        <v>#REF!</v>
      </c>
    </row>
    <row r="37" spans="1:19" hidden="1">
      <c r="A37" s="8" t="e">
        <f t="shared" si="2"/>
        <v>#REF!</v>
      </c>
      <c r="B37" s="22"/>
      <c r="C37" s="21"/>
      <c r="D37" s="23"/>
      <c r="E37" s="21"/>
      <c r="F37" s="21"/>
      <c r="G37" s="7" t="e">
        <f>RANK(#REF!,#REF!)</f>
        <v>#REF!</v>
      </c>
      <c r="H37" s="24"/>
      <c r="I37" s="7" t="e">
        <f t="shared" si="0"/>
        <v>#N/A</v>
      </c>
      <c r="J37" s="27" t="e">
        <f>#REF!+H37/2</f>
        <v>#REF!</v>
      </c>
      <c r="K37" s="7" t="str">
        <f>IF(F37=$P$8,P37,IF(F37=$Q$8,Q37,IF(F37=$R$8,R37,"-")))</f>
        <v>-</v>
      </c>
      <c r="L37" s="2"/>
      <c r="M37">
        <f>SUMIF(титульная!$C$11:$C$25,F37,титульная!$D$11:$D$25)</f>
        <v>0</v>
      </c>
      <c r="N37" t="e">
        <f>#REF!*M37</f>
        <v>#REF!</v>
      </c>
      <c r="O37">
        <f>H37*M37</f>
        <v>0</v>
      </c>
      <c r="P37" t="e">
        <f>IF($J37&lt;=#REF!,"-",IF($J37&lt;=#REF!,#REF!,IF($J37&lt;=#REF!,#REF!,#REF!)))</f>
        <v>#REF!</v>
      </c>
      <c r="Q37" t="e">
        <f>IF($J37&lt;=#REF!,"-",IF($J37&lt;=#REF!,#REF!,IF($J37&lt;=#REF!,#REF!,#REF!)))</f>
        <v>#REF!</v>
      </c>
      <c r="R37" t="e">
        <f>IF($J37&lt;=#REF!,"-",IF($J37&lt;=#REF!,#REF!,IF($J37&lt;=#REF!,#REF!,#REF!)))</f>
        <v>#REF!</v>
      </c>
      <c r="S37" t="e">
        <f>#REF!+(1-E37)</f>
        <v>#REF!</v>
      </c>
    </row>
    <row r="38" spans="1:19" hidden="1">
      <c r="A38" s="8" t="e">
        <f t="shared" si="2"/>
        <v>#REF!</v>
      </c>
      <c r="B38" s="22"/>
      <c r="C38" s="2"/>
      <c r="D38" s="23"/>
      <c r="E38" s="2"/>
      <c r="F38" s="2"/>
      <c r="G38" s="7" t="e">
        <f>RANK(#REF!,#REF!)</f>
        <v>#REF!</v>
      </c>
      <c r="H38" s="25"/>
      <c r="I38" s="7" t="e">
        <f t="shared" si="0"/>
        <v>#N/A</v>
      </c>
      <c r="J38" s="27" t="e">
        <f>#REF!+H38/2</f>
        <v>#REF!</v>
      </c>
      <c r="K38" s="7" t="str">
        <f>IF(F38=$P$8,P38,IF(F38=$Q$8,Q38,IF(F38=$R$8,R38,"-")))</f>
        <v>-</v>
      </c>
      <c r="L38" s="2"/>
      <c r="M38">
        <f>SUMIF(титульная!$C$11:$C$25,F38,титульная!$D$11:$D$25)</f>
        <v>0</v>
      </c>
      <c r="N38" t="e">
        <f>#REF!*M38</f>
        <v>#REF!</v>
      </c>
      <c r="O38">
        <f>H38*M38</f>
        <v>0</v>
      </c>
      <c r="P38" t="e">
        <f>IF($J38&lt;=#REF!,"-",IF($J38&lt;=#REF!,#REF!,IF($J38&lt;=#REF!,#REF!,#REF!)))</f>
        <v>#REF!</v>
      </c>
      <c r="Q38" t="e">
        <f>IF($J38&lt;=#REF!,"-",IF($J38&lt;=#REF!,#REF!,IF($J38&lt;=#REF!,#REF!,#REF!)))</f>
        <v>#REF!</v>
      </c>
      <c r="R38" t="e">
        <f>IF($J38&lt;=#REF!,"-",IF($J38&lt;=#REF!,#REF!,IF($J38&lt;=#REF!,#REF!,#REF!)))</f>
        <v>#REF!</v>
      </c>
      <c r="S38" t="e">
        <f>#REF!+(1-E38)</f>
        <v>#REF!</v>
      </c>
    </row>
    <row r="39" spans="1:19">
      <c r="A39" s="8">
        <v>5</v>
      </c>
      <c r="B39" s="28" t="s">
        <v>192</v>
      </c>
      <c r="C39" s="29">
        <v>2000</v>
      </c>
      <c r="D39" s="30" t="s">
        <v>88</v>
      </c>
      <c r="E39" s="29">
        <v>50</v>
      </c>
      <c r="F39" s="29">
        <v>8</v>
      </c>
      <c r="G39" s="29">
        <v>5</v>
      </c>
      <c r="H39" s="24">
        <v>100</v>
      </c>
      <c r="I39" s="29">
        <v>5</v>
      </c>
      <c r="J39" s="27">
        <v>50</v>
      </c>
      <c r="K39" s="29">
        <v>120</v>
      </c>
      <c r="L39" s="2"/>
    </row>
    <row r="41" spans="1:19">
      <c r="A41" t="s">
        <v>54</v>
      </c>
      <c r="C41" t="str">
        <f>титульная!$D$7</f>
        <v>Исрапилов Ш.К. (1кат.)</v>
      </c>
      <c r="F41" t="s">
        <v>195</v>
      </c>
      <c r="L41" t="str">
        <f>титульная!$D$8</f>
        <v>Олейников Д.А</v>
      </c>
    </row>
    <row r="43" spans="1:19">
      <c r="G43" t="s">
        <v>196</v>
      </c>
      <c r="L43" t="s">
        <v>148</v>
      </c>
    </row>
  </sheetData>
  <autoFilter ref="A8:L39">
    <filterColumn colId="2">
      <customFilters>
        <customFilter operator="notEqual" val=" "/>
      </customFilters>
    </filterColumn>
    <sortState ref="A13:P14">
      <sortCondition ref="A12:A42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T46"/>
  <sheetViews>
    <sheetView workbookViewId="0">
      <selection activeCell="M51" sqref="M51"/>
    </sheetView>
  </sheetViews>
  <sheetFormatPr defaultRowHeight="15"/>
  <cols>
    <col min="1" max="1" width="7.5703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16.28515625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">
        <v>153</v>
      </c>
    </row>
    <row r="5" spans="1:20">
      <c r="A5" s="11"/>
      <c r="B5" s="11" t="str">
        <f>титульная!$D$5</f>
        <v>30 декабря 2017 г.</v>
      </c>
      <c r="H5" s="7"/>
      <c r="I5" s="7"/>
      <c r="J5" s="7"/>
      <c r="K5" s="7"/>
    </row>
    <row r="6" spans="1:20">
      <c r="A6" s="11"/>
      <c r="B6" s="11" t="s">
        <v>141</v>
      </c>
      <c r="H6" s="7"/>
      <c r="I6" s="8"/>
      <c r="J6" s="8"/>
      <c r="K6" s="8"/>
    </row>
    <row r="7" spans="1:20">
      <c r="H7" s="7"/>
      <c r="I7" s="7"/>
      <c r="J7" s="7"/>
      <c r="K7" s="7"/>
    </row>
    <row r="8" spans="1:20">
      <c r="H8" s="7"/>
      <c r="I8" s="8"/>
      <c r="J8" s="8"/>
      <c r="K8" s="8"/>
    </row>
    <row r="9" spans="1:20" ht="21">
      <c r="B9" s="57" t="s">
        <v>60</v>
      </c>
      <c r="C9" s="58"/>
      <c r="D9" s="57" t="s">
        <v>191</v>
      </c>
      <c r="E9" s="59"/>
      <c r="H9" s="7"/>
      <c r="I9" s="7"/>
      <c r="J9" s="7"/>
      <c r="K9" s="7"/>
    </row>
    <row r="10" spans="1:20">
      <c r="H10" s="7"/>
      <c r="I10" s="8"/>
      <c r="J10" s="8"/>
      <c r="K10" s="8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127</v>
      </c>
      <c r="C13" s="29">
        <v>2005</v>
      </c>
      <c r="D13" s="30" t="s">
        <v>86</v>
      </c>
      <c r="E13" s="29">
        <v>37</v>
      </c>
      <c r="F13" s="29">
        <v>8</v>
      </c>
      <c r="G13" s="24">
        <v>70</v>
      </c>
      <c r="H13" s="29">
        <v>1</v>
      </c>
      <c r="I13" s="24">
        <v>176</v>
      </c>
      <c r="J13" s="29">
        <f>RANK(I13,I$13:I$42)</f>
        <v>3</v>
      </c>
      <c r="K13" s="27">
        <f>G13+I13/2</f>
        <v>158</v>
      </c>
      <c r="L13" s="29" t="str">
        <f>IF(F13=$Q$12,Q13,IF(F13=$R$12,R13,IF(F13=$S$12,S13,"-")))</f>
        <v>-</v>
      </c>
      <c r="M13" s="33" t="s">
        <v>160</v>
      </c>
      <c r="N13">
        <f>SUMIF(титульная!$C$11:$C$25,F13,титульная!$D$11:$D$25)</f>
        <v>3</v>
      </c>
      <c r="O13">
        <f>G13*N13</f>
        <v>210</v>
      </c>
      <c r="P13">
        <f>I13*N13</f>
        <v>528</v>
      </c>
      <c r="Q13">
        <f t="shared" ref="Q13:Q42" si="0">IF($K13&lt;=$K$10,"-",IF($K13&lt;=$J$10,$K$9,IF($K13&lt;=$I$10,$J$9,$I$9)))</f>
        <v>0</v>
      </c>
      <c r="R13">
        <f t="shared" ref="R13:R42" si="1">IF($K13&lt;=$K$8,"-",IF($K13&lt;=$J$8,$K$7,IF($K13&lt;=$I$8,$J$7,$I$7)))</f>
        <v>0</v>
      </c>
      <c r="S13">
        <f t="shared" ref="S13:S42" si="2"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89</v>
      </c>
      <c r="C14" s="29">
        <v>2006</v>
      </c>
      <c r="D14" s="30" t="s">
        <v>88</v>
      </c>
      <c r="E14" s="29">
        <v>30</v>
      </c>
      <c r="F14" s="29">
        <v>4</v>
      </c>
      <c r="G14" s="24">
        <v>150</v>
      </c>
      <c r="H14" s="29">
        <v>2</v>
      </c>
      <c r="I14" s="24">
        <v>265</v>
      </c>
      <c r="J14" s="29">
        <f>RANK(I14,I$13:I$42)</f>
        <v>1</v>
      </c>
      <c r="K14" s="27">
        <f>G14+I14/2</f>
        <v>282.5</v>
      </c>
      <c r="L14" s="29" t="str">
        <f>IF(F14=$Q$12,Q14,IF(F14=$R$12,R14,IF(F14=$S$12,S14,"-")))</f>
        <v>-</v>
      </c>
      <c r="M14" s="33" t="str">
        <f>IF(D14="Волжский","Исрапилов Ш.К."," ")</f>
        <v>Исрапилов Ш.К.</v>
      </c>
      <c r="N14">
        <f>SUMIF(титульная!$C$11:$C$25,F14,титульная!$D$11:$D$25)</f>
        <v>1</v>
      </c>
      <c r="O14">
        <f>G14*N14</f>
        <v>150</v>
      </c>
      <c r="P14">
        <f>I14*N14</f>
        <v>265</v>
      </c>
      <c r="Q14">
        <f t="shared" si="0"/>
        <v>0</v>
      </c>
      <c r="R14">
        <f t="shared" si="1"/>
        <v>0</v>
      </c>
      <c r="S14">
        <f t="shared" si="2"/>
        <v>0</v>
      </c>
      <c r="T14" t="e">
        <f>#REF!+(1-E14)</f>
        <v>#REF!</v>
      </c>
    </row>
    <row r="15" spans="1:20">
      <c r="A15" s="8">
        <v>3</v>
      </c>
      <c r="B15" s="28" t="s">
        <v>91</v>
      </c>
      <c r="C15" s="29">
        <v>2006</v>
      </c>
      <c r="D15" s="30" t="s">
        <v>88</v>
      </c>
      <c r="E15" s="29">
        <v>32</v>
      </c>
      <c r="F15" s="29">
        <v>6</v>
      </c>
      <c r="G15" s="24">
        <v>80</v>
      </c>
      <c r="H15" s="29">
        <v>3</v>
      </c>
      <c r="I15" s="24">
        <v>190</v>
      </c>
      <c r="J15" s="29">
        <f>RANK(I15,I$13:I$42)</f>
        <v>2</v>
      </c>
      <c r="K15" s="27">
        <f>G15+I15/2</f>
        <v>175</v>
      </c>
      <c r="L15" s="29" t="str">
        <f>IF(F15=$Q$12,Q15,IF(F15=$R$12,R15,IF(F15=$S$12,S15,"-")))</f>
        <v>-</v>
      </c>
      <c r="M15" s="33" t="str">
        <f>IF(D15="Волжский","Исрапилов Ш.К."," ")</f>
        <v>Исрапилов Ш.К.</v>
      </c>
      <c r="N15">
        <f>SUMIF(титульная!$C$11:$C$25,F15,титульная!$D$11:$D$25)</f>
        <v>1.5</v>
      </c>
      <c r="O15">
        <f>G15*N15</f>
        <v>120</v>
      </c>
      <c r="P15">
        <f>I15*N15</f>
        <v>285</v>
      </c>
      <c r="Q15">
        <f t="shared" si="0"/>
        <v>0</v>
      </c>
      <c r="R15">
        <f t="shared" si="1"/>
        <v>0</v>
      </c>
      <c r="S15">
        <f t="shared" si="2"/>
        <v>0</v>
      </c>
      <c r="T15" t="e">
        <f>#REF!+(1-E15)</f>
        <v>#REF!</v>
      </c>
    </row>
    <row r="16" spans="1:20" hidden="1">
      <c r="A16" s="8" t="e">
        <f>RANK(T16,T$13:T$42)</f>
        <v>#REF!</v>
      </c>
      <c r="B16" s="28"/>
      <c r="C16" s="29"/>
      <c r="D16" s="30"/>
      <c r="E16" s="29"/>
      <c r="F16" s="29"/>
      <c r="G16" s="24"/>
      <c r="H16" s="29" t="e">
        <f>RANK(G16,G$13:G$42)</f>
        <v>#N/A</v>
      </c>
      <c r="I16" s="27"/>
      <c r="J16" s="29" t="e">
        <f>RANK(I16,I$13:I$42)</f>
        <v>#N/A</v>
      </c>
      <c r="K16" s="27">
        <f>G16+I16/2</f>
        <v>0</v>
      </c>
      <c r="L16" s="29" t="str">
        <f>IF(F16=$Q$12,Q16,IF(F16=$R$12,R16,IF(F16=$S$12,S16,"-")))</f>
        <v>-</v>
      </c>
      <c r="M16" s="33" t="str">
        <f t="shared" ref="M16:M23" si="3">IF(D16="Волжский","Исрапилов Ш.К."," ")</f>
        <v xml:space="preserve"> </v>
      </c>
      <c r="N16">
        <f>SUMIF(титульная!$C$11:$C$25,F16,титульная!$D$11:$D$25)</f>
        <v>0</v>
      </c>
      <c r="O16">
        <f>G16*N16</f>
        <v>0</v>
      </c>
      <c r="P16">
        <f>I16*N16</f>
        <v>0</v>
      </c>
      <c r="Q16" t="str">
        <f t="shared" si="0"/>
        <v>-</v>
      </c>
      <c r="R16" t="str">
        <f t="shared" si="1"/>
        <v>-</v>
      </c>
      <c r="S16" t="str">
        <f t="shared" si="2"/>
        <v>-</v>
      </c>
      <c r="T16" t="e">
        <f>#REF!+(1-E16)</f>
        <v>#REF!</v>
      </c>
    </row>
    <row r="17" spans="1:20" hidden="1">
      <c r="A17" s="8" t="e">
        <f t="shared" ref="A17:A42" si="4">RANK(T17,T$13:T$42)</f>
        <v>#REF!</v>
      </c>
      <c r="B17" s="28"/>
      <c r="C17" s="29"/>
      <c r="D17" s="30"/>
      <c r="E17" s="29"/>
      <c r="F17" s="29"/>
      <c r="G17" s="24"/>
      <c r="H17" s="7" t="e">
        <f t="shared" ref="H17:H42" si="5">RANK(G17,G$13:G$42)</f>
        <v>#N/A</v>
      </c>
      <c r="I17" s="24"/>
      <c r="J17" s="7" t="e">
        <f t="shared" ref="J17:J42" si="6">RANK(I17,I$13:I$42)</f>
        <v>#N/A</v>
      </c>
      <c r="K17" s="27">
        <f t="shared" ref="K17:K42" si="7">G17+I17/2</f>
        <v>0</v>
      </c>
      <c r="L17" s="7" t="str">
        <f>IF(F17=$Q$12,Q17,IF(F17=$R$12,R17,IF(F17=$S$12,S17,"-")))</f>
        <v>-</v>
      </c>
      <c r="M17" s="33" t="str">
        <f t="shared" si="3"/>
        <v xml:space="preserve"> </v>
      </c>
      <c r="N17">
        <f>SUMIF(титульная!$C$11:$C$25,F17,титульная!$D$11:$D$25)</f>
        <v>0</v>
      </c>
      <c r="O17">
        <f>G17*N17</f>
        <v>0</v>
      </c>
      <c r="P17">
        <f>I17*N17</f>
        <v>0</v>
      </c>
      <c r="Q17" t="str">
        <f t="shared" si="0"/>
        <v>-</v>
      </c>
      <c r="R17" t="str">
        <f t="shared" si="1"/>
        <v>-</v>
      </c>
      <c r="S17" t="str">
        <f t="shared" si="2"/>
        <v>-</v>
      </c>
      <c r="T17" t="e">
        <f>#REF!+(1-E17)</f>
        <v>#REF!</v>
      </c>
    </row>
    <row r="18" spans="1:20" hidden="1">
      <c r="A18" s="8" t="e">
        <f t="shared" si="4"/>
        <v>#REF!</v>
      </c>
      <c r="B18" s="28"/>
      <c r="C18" s="29"/>
      <c r="D18" s="30"/>
      <c r="E18" s="29"/>
      <c r="F18" s="29"/>
      <c r="G18" s="24"/>
      <c r="H18" s="7" t="e">
        <f t="shared" si="5"/>
        <v>#N/A</v>
      </c>
      <c r="I18" s="24"/>
      <c r="J18" s="7" t="e">
        <f t="shared" si="6"/>
        <v>#N/A</v>
      </c>
      <c r="K18" s="27">
        <f t="shared" si="7"/>
        <v>0</v>
      </c>
      <c r="L18" s="7" t="str">
        <f>IF(F18=$Q$12,Q18,IF(F18=$R$12,R18,IF(F18=$S$12,S18,"-")))</f>
        <v>-</v>
      </c>
      <c r="M18" s="33" t="str">
        <f t="shared" si="3"/>
        <v xml:space="preserve"> </v>
      </c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 t="e">
        <f t="shared" si="4"/>
        <v>#REF!</v>
      </c>
      <c r="B19" s="28"/>
      <c r="C19" s="29"/>
      <c r="D19" s="30"/>
      <c r="E19" s="29"/>
      <c r="F19" s="29"/>
      <c r="G19" s="24"/>
      <c r="H19" s="7" t="e">
        <f t="shared" si="5"/>
        <v>#N/A</v>
      </c>
      <c r="I19" s="24"/>
      <c r="J19" s="7" t="e">
        <f t="shared" si="6"/>
        <v>#N/A</v>
      </c>
      <c r="K19" s="27">
        <f t="shared" si="7"/>
        <v>0</v>
      </c>
      <c r="L19" s="7" t="str">
        <f>IF(F19=$Q$12,Q19,IF(F19=$R$12,R19,IF(F19=$S$12,S19,"-")))</f>
        <v>-</v>
      </c>
      <c r="M19" s="33" t="str">
        <f t="shared" si="3"/>
        <v xml:space="preserve"> </v>
      </c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 t="e">
        <f t="shared" si="4"/>
        <v>#REF!</v>
      </c>
      <c r="B20" s="22"/>
      <c r="C20" s="21"/>
      <c r="D20" s="23"/>
      <c r="E20" s="21"/>
      <c r="F20" s="21"/>
      <c r="G20" s="24"/>
      <c r="H20" s="7" t="e">
        <f t="shared" si="5"/>
        <v>#N/A</v>
      </c>
      <c r="I20" s="24"/>
      <c r="J20" s="7" t="e">
        <f t="shared" si="6"/>
        <v>#N/A</v>
      </c>
      <c r="K20" s="27">
        <f t="shared" si="7"/>
        <v>0</v>
      </c>
      <c r="L20" s="7" t="str">
        <f>IF(F20=$Q$12,Q20,IF(F20=$R$12,R20,IF(F20=$S$12,S20,"-")))</f>
        <v>-</v>
      </c>
      <c r="M20" s="33" t="str">
        <f t="shared" si="3"/>
        <v xml:space="preserve"> </v>
      </c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 t="e">
        <f t="shared" si="4"/>
        <v>#REF!</v>
      </c>
      <c r="B21" s="22"/>
      <c r="C21" s="21"/>
      <c r="D21" s="23"/>
      <c r="E21" s="21"/>
      <c r="F21" s="21"/>
      <c r="G21" s="24"/>
      <c r="H21" s="7" t="e">
        <f t="shared" si="5"/>
        <v>#N/A</v>
      </c>
      <c r="I21" s="24"/>
      <c r="J21" s="7" t="e">
        <f t="shared" si="6"/>
        <v>#N/A</v>
      </c>
      <c r="K21" s="27">
        <f t="shared" si="7"/>
        <v>0</v>
      </c>
      <c r="L21" s="7" t="str">
        <f>IF(F21=$Q$12,Q21,IF(F21=$R$12,R21,IF(F21=$S$12,S21,"-")))</f>
        <v>-</v>
      </c>
      <c r="M21" s="33" t="str">
        <f t="shared" si="3"/>
        <v xml:space="preserve"> </v>
      </c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 t="shared" si="4"/>
        <v>#REF!</v>
      </c>
      <c r="B22" s="22"/>
      <c r="C22" s="21"/>
      <c r="D22" s="23"/>
      <c r="E22" s="21"/>
      <c r="F22" s="21"/>
      <c r="G22" s="24"/>
      <c r="H22" s="7" t="e">
        <f t="shared" si="5"/>
        <v>#N/A</v>
      </c>
      <c r="I22" s="24"/>
      <c r="J22" s="7" t="e">
        <f t="shared" si="6"/>
        <v>#N/A</v>
      </c>
      <c r="K22" s="27">
        <f t="shared" si="7"/>
        <v>0</v>
      </c>
      <c r="L22" s="7" t="str">
        <f>IF(F22=$Q$12,Q22,IF(F22=$R$12,R22,IF(F22=$S$12,S22,"-")))</f>
        <v>-</v>
      </c>
      <c r="M22" s="33" t="str">
        <f t="shared" si="3"/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 t="shared" si="4"/>
        <v>#REF!</v>
      </c>
      <c r="B23" s="22"/>
      <c r="C23" s="21"/>
      <c r="D23" s="23"/>
      <c r="E23" s="21"/>
      <c r="F23" s="21"/>
      <c r="G23" s="24"/>
      <c r="H23" s="7" t="e">
        <f t="shared" si="5"/>
        <v>#N/A</v>
      </c>
      <c r="I23" s="24"/>
      <c r="J23" s="7" t="e">
        <f t="shared" si="6"/>
        <v>#N/A</v>
      </c>
      <c r="K23" s="27">
        <f t="shared" si="7"/>
        <v>0</v>
      </c>
      <c r="L23" s="7" t="str">
        <f>IF(F23=$Q$12,Q23,IF(F23=$R$12,R23,IF(F23=$S$12,S23,"-")))</f>
        <v>-</v>
      </c>
      <c r="M23" s="33" t="str">
        <f t="shared" si="3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 t="shared" si="4"/>
        <v>#REF!</v>
      </c>
      <c r="B24" s="22"/>
      <c r="C24" s="21"/>
      <c r="D24" s="23"/>
      <c r="E24" s="21"/>
      <c r="F24" s="21"/>
      <c r="G24" s="24"/>
      <c r="H24" s="7" t="e">
        <f t="shared" si="5"/>
        <v>#N/A</v>
      </c>
      <c r="I24" s="24"/>
      <c r="J24" s="7" t="e">
        <f t="shared" si="6"/>
        <v>#N/A</v>
      </c>
      <c r="K24" s="27">
        <f t="shared" si="7"/>
        <v>0</v>
      </c>
      <c r="L24" s="7" t="str">
        <f>IF(F24=$Q$12,Q24,IF(F24=$R$12,R24,IF(F24=$S$12,S24,"-")))</f>
        <v>-</v>
      </c>
      <c r="M24" s="2"/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 t="shared" si="4"/>
        <v>#REF!</v>
      </c>
      <c r="B25" s="22"/>
      <c r="C25" s="21"/>
      <c r="D25" s="23"/>
      <c r="E25" s="21"/>
      <c r="F25" s="21"/>
      <c r="G25" s="24"/>
      <c r="H25" s="7" t="e">
        <f t="shared" si="5"/>
        <v>#N/A</v>
      </c>
      <c r="I25" s="24"/>
      <c r="J25" s="7" t="e">
        <f t="shared" si="6"/>
        <v>#N/A</v>
      </c>
      <c r="K25" s="27">
        <f t="shared" si="7"/>
        <v>0</v>
      </c>
      <c r="L25" s="7" t="str">
        <f>IF(F25=$Q$12,Q25,IF(F25=$R$12,R25,IF(F25=$S$12,S25,"-")))</f>
        <v>-</v>
      </c>
      <c r="M25" s="2"/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 t="shared" si="4"/>
        <v>#REF!</v>
      </c>
      <c r="B26" s="22"/>
      <c r="C26" s="21"/>
      <c r="D26" s="23"/>
      <c r="E26" s="21"/>
      <c r="F26" s="21"/>
      <c r="G26" s="24"/>
      <c r="H26" s="7" t="e">
        <f t="shared" si="5"/>
        <v>#N/A</v>
      </c>
      <c r="I26" s="24"/>
      <c r="J26" s="7" t="e">
        <f t="shared" si="6"/>
        <v>#N/A</v>
      </c>
      <c r="K26" s="27">
        <f t="shared" si="7"/>
        <v>0</v>
      </c>
      <c r="L26" s="7" t="str">
        <f>IF(F26=$Q$12,Q26,IF(F26=$R$12,R26,IF(F26=$S$12,S26,"-")))</f>
        <v>-</v>
      </c>
      <c r="M26" s="2"/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 t="shared" si="4"/>
        <v>#REF!</v>
      </c>
      <c r="B27" s="22"/>
      <c r="C27" s="21"/>
      <c r="D27" s="23"/>
      <c r="E27" s="21"/>
      <c r="F27" s="21"/>
      <c r="G27" s="24"/>
      <c r="H27" s="7" t="e">
        <f t="shared" si="5"/>
        <v>#N/A</v>
      </c>
      <c r="I27" s="24"/>
      <c r="J27" s="7" t="e">
        <f t="shared" si="6"/>
        <v>#N/A</v>
      </c>
      <c r="K27" s="27">
        <f t="shared" si="7"/>
        <v>0</v>
      </c>
      <c r="L27" s="7" t="str">
        <f>IF(F27=$Q$12,Q27,IF(F27=$R$12,R27,IF(F27=$S$12,S27,"-")))</f>
        <v>-</v>
      </c>
      <c r="M27" s="2"/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si="0"/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 t="shared" si="4"/>
        <v>#REF!</v>
      </c>
      <c r="B28" s="22"/>
      <c r="C28" s="21"/>
      <c r="D28" s="23"/>
      <c r="E28" s="21"/>
      <c r="F28" s="21"/>
      <c r="G28" s="24"/>
      <c r="H28" s="7" t="e">
        <f t="shared" si="5"/>
        <v>#N/A</v>
      </c>
      <c r="I28" s="24"/>
      <c r="J28" s="7" t="e">
        <f t="shared" si="6"/>
        <v>#N/A</v>
      </c>
      <c r="K28" s="27">
        <f t="shared" si="7"/>
        <v>0</v>
      </c>
      <c r="L28" s="7" t="str">
        <f>IF(F28=$Q$12,Q28,IF(F28=$R$12,R28,IF(F28=$S$12,S28,"-")))</f>
        <v>-</v>
      </c>
      <c r="M28" s="2"/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si="0"/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 t="shared" si="4"/>
        <v>#REF!</v>
      </c>
      <c r="B29" s="22"/>
      <c r="C29" s="21"/>
      <c r="D29" s="23"/>
      <c r="E29" s="21"/>
      <c r="F29" s="21"/>
      <c r="G29" s="24"/>
      <c r="H29" s="7" t="e">
        <f t="shared" si="5"/>
        <v>#N/A</v>
      </c>
      <c r="I29" s="24"/>
      <c r="J29" s="7" t="e">
        <f t="shared" si="6"/>
        <v>#N/A</v>
      </c>
      <c r="K29" s="27">
        <f t="shared" si="7"/>
        <v>0</v>
      </c>
      <c r="L29" s="7" t="str">
        <f>IF(F29=$Q$12,Q29,IF(F29=$R$12,R29,IF(F29=$S$12,S29,"-")))</f>
        <v>-</v>
      </c>
      <c r="M29" s="2"/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si="0"/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 t="shared" si="4"/>
        <v>#REF!</v>
      </c>
      <c r="B30" s="22"/>
      <c r="C30" s="21"/>
      <c r="D30" s="23"/>
      <c r="E30" s="21"/>
      <c r="F30" s="21"/>
      <c r="G30" s="24"/>
      <c r="H30" s="7" t="e">
        <f t="shared" si="5"/>
        <v>#N/A</v>
      </c>
      <c r="I30" s="24"/>
      <c r="J30" s="7" t="e">
        <f t="shared" si="6"/>
        <v>#N/A</v>
      </c>
      <c r="K30" s="27">
        <f t="shared" si="7"/>
        <v>0</v>
      </c>
      <c r="L30" s="7" t="str">
        <f>IF(F30=$Q$12,Q30,IF(F30=$R$12,R30,IF(F30=$S$12,S30,"-")))</f>
        <v>-</v>
      </c>
      <c r="M30" s="2"/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0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 t="shared" si="4"/>
        <v>#REF!</v>
      </c>
      <c r="B31" s="22"/>
      <c r="C31" s="21"/>
      <c r="D31" s="23"/>
      <c r="E31" s="21"/>
      <c r="F31" s="21"/>
      <c r="G31" s="24"/>
      <c r="H31" s="7" t="e">
        <f t="shared" si="5"/>
        <v>#N/A</v>
      </c>
      <c r="I31" s="24"/>
      <c r="J31" s="7" t="e">
        <f t="shared" si="6"/>
        <v>#N/A</v>
      </c>
      <c r="K31" s="27">
        <f t="shared" si="7"/>
        <v>0</v>
      </c>
      <c r="L31" s="7" t="str">
        <f>IF(F31=$Q$12,Q31,IF(F31=$R$12,R31,IF(F31=$S$12,S31,"-")))</f>
        <v>-</v>
      </c>
      <c r="M31" s="2"/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0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 t="shared" si="4"/>
        <v>#REF!</v>
      </c>
      <c r="B32" s="22"/>
      <c r="C32" s="21"/>
      <c r="D32" s="23"/>
      <c r="E32" s="21"/>
      <c r="F32" s="21"/>
      <c r="G32" s="24"/>
      <c r="H32" s="7" t="e">
        <f t="shared" si="5"/>
        <v>#N/A</v>
      </c>
      <c r="I32" s="24"/>
      <c r="J32" s="7" t="e">
        <f t="shared" si="6"/>
        <v>#N/A</v>
      </c>
      <c r="K32" s="27">
        <f t="shared" si="7"/>
        <v>0</v>
      </c>
      <c r="L32" s="7" t="str">
        <f>IF(F32=$Q$12,Q32,IF(F32=$R$12,R32,IF(F32=$S$12,S32,"-")))</f>
        <v>-</v>
      </c>
      <c r="M32" s="2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0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 t="shared" si="4"/>
        <v>#REF!</v>
      </c>
      <c r="B33" s="22"/>
      <c r="C33" s="21"/>
      <c r="D33" s="23"/>
      <c r="E33" s="21"/>
      <c r="F33" s="21"/>
      <c r="G33" s="24"/>
      <c r="H33" s="7" t="e">
        <f t="shared" si="5"/>
        <v>#N/A</v>
      </c>
      <c r="I33" s="24"/>
      <c r="J33" s="7" t="e">
        <f t="shared" si="6"/>
        <v>#N/A</v>
      </c>
      <c r="K33" s="27">
        <f t="shared" si="7"/>
        <v>0</v>
      </c>
      <c r="L33" s="7" t="str">
        <f>IF(F33=$Q$12,Q33,IF(F33=$R$12,R33,IF(F33=$S$12,S33,"-")))</f>
        <v>-</v>
      </c>
      <c r="M33" s="2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0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 t="shared" si="4"/>
        <v>#REF!</v>
      </c>
      <c r="B34" s="22"/>
      <c r="C34" s="21"/>
      <c r="D34" s="23"/>
      <c r="E34" s="21"/>
      <c r="F34" s="21"/>
      <c r="G34" s="24"/>
      <c r="H34" s="7" t="e">
        <f t="shared" si="5"/>
        <v>#N/A</v>
      </c>
      <c r="I34" s="24"/>
      <c r="J34" s="7" t="e">
        <f t="shared" si="6"/>
        <v>#N/A</v>
      </c>
      <c r="K34" s="27">
        <f t="shared" si="7"/>
        <v>0</v>
      </c>
      <c r="L34" s="7" t="str">
        <f>IF(F34=$Q$12,Q34,IF(F34=$R$12,R34,IF(F34=$S$12,S34,"-")))</f>
        <v>-</v>
      </c>
      <c r="M34" s="2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0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 t="shared" si="4"/>
        <v>#REF!</v>
      </c>
      <c r="B35" s="22"/>
      <c r="C35" s="21"/>
      <c r="D35" s="23"/>
      <c r="E35" s="21"/>
      <c r="F35" s="21"/>
      <c r="G35" s="24"/>
      <c r="H35" s="7" t="e">
        <f t="shared" si="5"/>
        <v>#N/A</v>
      </c>
      <c r="I35" s="24"/>
      <c r="J35" s="7" t="e">
        <f t="shared" si="6"/>
        <v>#N/A</v>
      </c>
      <c r="K35" s="27">
        <f t="shared" si="7"/>
        <v>0</v>
      </c>
      <c r="L35" s="7" t="str">
        <f>IF(F35=$Q$12,Q35,IF(F35=$R$12,R35,IF(F35=$S$12,S35,"-")))</f>
        <v>-</v>
      </c>
      <c r="M35" s="2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0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 t="shared" si="4"/>
        <v>#REF!</v>
      </c>
      <c r="B36" s="22"/>
      <c r="C36" s="21"/>
      <c r="D36" s="23"/>
      <c r="E36" s="21"/>
      <c r="F36" s="21"/>
      <c r="G36" s="24"/>
      <c r="H36" s="7" t="e">
        <f t="shared" si="5"/>
        <v>#N/A</v>
      </c>
      <c r="I36" s="24"/>
      <c r="J36" s="7" t="e">
        <f t="shared" si="6"/>
        <v>#N/A</v>
      </c>
      <c r="K36" s="27">
        <f t="shared" si="7"/>
        <v>0</v>
      </c>
      <c r="L36" s="7" t="str">
        <f>IF(F36=$Q$12,Q36,IF(F36=$R$12,R36,IF(F36=$S$12,S36,"-")))</f>
        <v>-</v>
      </c>
      <c r="M36" s="2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0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 t="shared" si="4"/>
        <v>#REF!</v>
      </c>
      <c r="B37" s="22"/>
      <c r="C37" s="21"/>
      <c r="D37" s="23"/>
      <c r="E37" s="21"/>
      <c r="F37" s="21"/>
      <c r="G37" s="24"/>
      <c r="H37" s="7" t="e">
        <f t="shared" si="5"/>
        <v>#N/A</v>
      </c>
      <c r="I37" s="24"/>
      <c r="J37" s="7" t="e">
        <f t="shared" si="6"/>
        <v>#N/A</v>
      </c>
      <c r="K37" s="27">
        <f t="shared" si="7"/>
        <v>0</v>
      </c>
      <c r="L37" s="7" t="str">
        <f>IF(F37=$Q$12,Q37,IF(F37=$R$12,R37,IF(F37=$S$12,S37,"-")))</f>
        <v>-</v>
      </c>
      <c r="M37" s="2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0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 t="shared" si="4"/>
        <v>#REF!</v>
      </c>
      <c r="B38" s="22"/>
      <c r="C38" s="21"/>
      <c r="D38" s="23"/>
      <c r="E38" s="21"/>
      <c r="F38" s="21"/>
      <c r="G38" s="24"/>
      <c r="H38" s="7" t="e">
        <f t="shared" si="5"/>
        <v>#N/A</v>
      </c>
      <c r="I38" s="24"/>
      <c r="J38" s="7" t="e">
        <f t="shared" si="6"/>
        <v>#N/A</v>
      </c>
      <c r="K38" s="27">
        <f t="shared" si="7"/>
        <v>0</v>
      </c>
      <c r="L38" s="7" t="str">
        <f>IF(F38=$Q$12,Q38,IF(F38=$R$12,R38,IF(F38=$S$12,S38,"-")))</f>
        <v>-</v>
      </c>
      <c r="M38" s="2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0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 t="shared" si="4"/>
        <v>#REF!</v>
      </c>
      <c r="B39" s="22"/>
      <c r="C39" s="21"/>
      <c r="D39" s="23"/>
      <c r="E39" s="21"/>
      <c r="F39" s="21"/>
      <c r="G39" s="24"/>
      <c r="H39" s="7" t="e">
        <f t="shared" si="5"/>
        <v>#N/A</v>
      </c>
      <c r="I39" s="24"/>
      <c r="J39" s="7" t="e">
        <f t="shared" si="6"/>
        <v>#N/A</v>
      </c>
      <c r="K39" s="27">
        <f t="shared" si="7"/>
        <v>0</v>
      </c>
      <c r="L39" s="7" t="str">
        <f>IF(F39=$Q$12,Q39,IF(F39=$R$12,R39,IF(F39=$S$12,S39,"-")))</f>
        <v>-</v>
      </c>
      <c r="M39" s="2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0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 t="shared" si="4"/>
        <v>#REF!</v>
      </c>
      <c r="B40" s="22"/>
      <c r="C40" s="21"/>
      <c r="D40" s="23"/>
      <c r="E40" s="21"/>
      <c r="F40" s="21"/>
      <c r="G40" s="24"/>
      <c r="H40" s="7" t="e">
        <f t="shared" si="5"/>
        <v>#N/A</v>
      </c>
      <c r="I40" s="24"/>
      <c r="J40" s="7" t="e">
        <f t="shared" si="6"/>
        <v>#N/A</v>
      </c>
      <c r="K40" s="27">
        <f t="shared" si="7"/>
        <v>0</v>
      </c>
      <c r="L40" s="7" t="str">
        <f>IF(F40=$Q$12,Q40,IF(F40=$R$12,R40,IF(F40=$S$12,S40,"-")))</f>
        <v>-</v>
      </c>
      <c r="M40" s="2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0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 t="shared" si="4"/>
        <v>#REF!</v>
      </c>
      <c r="B41" s="22"/>
      <c r="C41" s="21"/>
      <c r="D41" s="23"/>
      <c r="E41" s="21"/>
      <c r="F41" s="21"/>
      <c r="G41" s="24"/>
      <c r="H41" s="7" t="e">
        <f t="shared" si="5"/>
        <v>#N/A</v>
      </c>
      <c r="I41" s="24"/>
      <c r="J41" s="7" t="e">
        <f t="shared" si="6"/>
        <v>#N/A</v>
      </c>
      <c r="K41" s="27">
        <f t="shared" si="7"/>
        <v>0</v>
      </c>
      <c r="L41" s="7" t="str">
        <f>IF(F41=$Q$12,Q41,IF(F41=$R$12,R41,IF(F41=$S$12,S41,"-")))</f>
        <v>-</v>
      </c>
      <c r="M41" s="2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0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 t="shared" si="4"/>
        <v>#REF!</v>
      </c>
      <c r="B42" s="22"/>
      <c r="C42" s="2"/>
      <c r="D42" s="23"/>
      <c r="E42" s="2"/>
      <c r="F42" s="2"/>
      <c r="G42" s="25"/>
      <c r="H42" s="7" t="e">
        <f t="shared" si="5"/>
        <v>#N/A</v>
      </c>
      <c r="I42" s="25"/>
      <c r="J42" s="7" t="e">
        <f t="shared" si="6"/>
        <v>#N/A</v>
      </c>
      <c r="K42" s="27">
        <f t="shared" si="7"/>
        <v>0</v>
      </c>
      <c r="L42" s="7" t="str">
        <f>IF(F42=$Q$12,Q42,IF(F42=$R$12,R42,IF(F42=$S$12,S42,"-")))</f>
        <v>-</v>
      </c>
      <c r="M42" s="2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0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4" spans="1:20">
      <c r="A44" t="s">
        <v>54</v>
      </c>
      <c r="C44" t="str">
        <f>титульная!$D$7</f>
        <v>Исрапилов Ш.К. (1кат.)</v>
      </c>
      <c r="F44" t="s">
        <v>195</v>
      </c>
      <c r="M44" t="str">
        <f>титульная!$D$8</f>
        <v>Олейников Д.А</v>
      </c>
    </row>
    <row r="46" spans="1:20">
      <c r="G46" t="s">
        <v>196</v>
      </c>
      <c r="M46" t="s">
        <v>152</v>
      </c>
    </row>
  </sheetData>
  <autoFilter ref="A12:M42">
    <filterColumn colId="2">
      <customFilters>
        <customFilter operator="notEqual" val=" "/>
      </customFilters>
    </filterColumn>
    <sortState ref="A13:P15">
      <sortCondition ref="A12:A42"/>
    </sortState>
  </autoFilter>
  <sortState ref="B13:H19">
    <sortCondition ref="C13:C19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T46"/>
  <sheetViews>
    <sheetView workbookViewId="0">
      <selection activeCell="W8" sqref="W8"/>
    </sheetView>
  </sheetViews>
  <sheetFormatPr defaultRowHeight="15"/>
  <cols>
    <col min="1" max="1" width="7.5703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20.42578125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">
        <v>149</v>
      </c>
    </row>
    <row r="5" spans="1:20">
      <c r="A5" s="11"/>
      <c r="B5" s="11" t="str">
        <f>титульная!$D$5</f>
        <v>30 декабря 2017 г.</v>
      </c>
      <c r="H5" s="7"/>
      <c r="I5" s="7"/>
      <c r="J5" s="7"/>
      <c r="K5" s="7"/>
    </row>
    <row r="6" spans="1:20">
      <c r="A6" s="11"/>
      <c r="B6" s="11" t="s">
        <v>141</v>
      </c>
      <c r="H6" s="7"/>
      <c r="I6" s="8"/>
      <c r="J6" s="8"/>
      <c r="K6" s="8"/>
    </row>
    <row r="7" spans="1:20">
      <c r="H7" s="7"/>
      <c r="I7" s="7"/>
      <c r="J7" s="7"/>
      <c r="K7" s="7"/>
    </row>
    <row r="8" spans="1:20">
      <c r="H8" s="7"/>
      <c r="I8" s="8"/>
      <c r="J8" s="8"/>
      <c r="K8" s="8"/>
    </row>
    <row r="9" spans="1:20" ht="21">
      <c r="B9" s="57" t="s">
        <v>60</v>
      </c>
      <c r="C9" s="58"/>
      <c r="D9" s="57" t="s">
        <v>190</v>
      </c>
      <c r="E9" s="59"/>
      <c r="H9" s="7"/>
      <c r="I9" s="7"/>
      <c r="J9" s="7"/>
      <c r="K9" s="7"/>
    </row>
    <row r="10" spans="1:20">
      <c r="H10" s="7"/>
      <c r="I10" s="8"/>
      <c r="J10" s="8"/>
      <c r="K10" s="8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134</v>
      </c>
      <c r="C13" s="29">
        <v>2008</v>
      </c>
      <c r="D13" s="30" t="s">
        <v>86</v>
      </c>
      <c r="E13" s="29">
        <v>30</v>
      </c>
      <c r="F13" s="29">
        <v>6</v>
      </c>
      <c r="G13" s="24">
        <v>103</v>
      </c>
      <c r="H13" s="29">
        <v>1</v>
      </c>
      <c r="I13" s="24">
        <v>226</v>
      </c>
      <c r="J13" s="29">
        <f>RANK(I13,I$13:I$42)</f>
        <v>2</v>
      </c>
      <c r="K13" s="27">
        <f>G13+I13/2</f>
        <v>216</v>
      </c>
      <c r="L13" s="29" t="str">
        <f>IF(F13=$Q$12,Q13,IF(F13=$R$12,R13,IF(F13=$S$12,S13,"-")))</f>
        <v>-</v>
      </c>
      <c r="M13" s="33" t="s">
        <v>144</v>
      </c>
      <c r="N13">
        <f>SUMIF(титульная!$C$11:$C$25,F13,титульная!$D$11:$D$25)</f>
        <v>1.5</v>
      </c>
      <c r="O13">
        <f>G13*N13</f>
        <v>154.5</v>
      </c>
      <c r="P13">
        <f>I13*N13</f>
        <v>339</v>
      </c>
      <c r="Q13">
        <f t="shared" ref="Q13:Q42" si="0">IF($K13&lt;=$K$10,"-",IF($K13&lt;=$J$10,$K$9,IF($K13&lt;=$I$10,$J$9,$I$9)))</f>
        <v>0</v>
      </c>
      <c r="R13">
        <f t="shared" ref="R13:R42" si="1">IF($K13&lt;=$K$8,"-",IF($K13&lt;=$J$8,$K$7,IF($K13&lt;=$I$8,$J$7,$I$7)))</f>
        <v>0</v>
      </c>
      <c r="S13">
        <f t="shared" ref="S13:S42" si="2"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87</v>
      </c>
      <c r="C14" s="29">
        <v>2010</v>
      </c>
      <c r="D14" s="30" t="s">
        <v>88</v>
      </c>
      <c r="E14" s="29">
        <v>32.5</v>
      </c>
      <c r="F14" s="29">
        <v>4</v>
      </c>
      <c r="G14" s="24">
        <v>155</v>
      </c>
      <c r="H14" s="29">
        <v>2</v>
      </c>
      <c r="I14" s="24">
        <v>204</v>
      </c>
      <c r="J14" s="29">
        <f>RANK(I14,I$13:I$42)</f>
        <v>3</v>
      </c>
      <c r="K14" s="27">
        <f>G14+I14/2</f>
        <v>257</v>
      </c>
      <c r="L14" s="29" t="str">
        <f>IF(F14=$Q$12,Q14,IF(F14=$R$12,R14,IF(F14=$S$12,S14,"-")))</f>
        <v>-</v>
      </c>
      <c r="M14" s="33" t="str">
        <f>IF(D14="Волжский","Исрапилов Ш.К."," ")</f>
        <v>Исрапилов Ш.К.</v>
      </c>
      <c r="N14">
        <f>SUMIF(титульная!$C$11:$C$25,F14,титульная!$D$11:$D$25)</f>
        <v>1</v>
      </c>
      <c r="O14">
        <f>G14*N14</f>
        <v>155</v>
      </c>
      <c r="P14">
        <f>I14*N14</f>
        <v>204</v>
      </c>
      <c r="Q14">
        <f t="shared" si="0"/>
        <v>0</v>
      </c>
      <c r="R14">
        <f t="shared" si="1"/>
        <v>0</v>
      </c>
      <c r="S14">
        <f t="shared" si="2"/>
        <v>0</v>
      </c>
      <c r="T14" t="e">
        <f>#REF!+(1-E14)</f>
        <v>#REF!</v>
      </c>
    </row>
    <row r="15" spans="1:20">
      <c r="A15" s="8">
        <v>3</v>
      </c>
      <c r="B15" s="28" t="s">
        <v>129</v>
      </c>
      <c r="C15" s="29">
        <v>2008</v>
      </c>
      <c r="D15" s="30" t="s">
        <v>86</v>
      </c>
      <c r="E15" s="29">
        <v>21</v>
      </c>
      <c r="F15" s="29">
        <v>4</v>
      </c>
      <c r="G15" s="24">
        <v>121</v>
      </c>
      <c r="H15" s="29">
        <v>3</v>
      </c>
      <c r="I15" s="24">
        <v>230</v>
      </c>
      <c r="J15" s="29">
        <f>RANK(I15,I$13:I$42)</f>
        <v>1</v>
      </c>
      <c r="K15" s="27">
        <f>G15+I15/2</f>
        <v>236</v>
      </c>
      <c r="L15" s="29" t="str">
        <f>IF(F15=$Q$12,Q15,IF(F15=$R$12,R15,IF(F15=$S$12,S15,"-")))</f>
        <v>-</v>
      </c>
      <c r="M15" s="33" t="s">
        <v>160</v>
      </c>
      <c r="N15">
        <f>SUMIF(титульная!$C$11:$C$25,F15,титульная!$D$11:$D$25)</f>
        <v>1</v>
      </c>
      <c r="O15">
        <f>G15*N15</f>
        <v>121</v>
      </c>
      <c r="P15">
        <f>I15*N15</f>
        <v>230</v>
      </c>
      <c r="Q15">
        <f t="shared" si="0"/>
        <v>0</v>
      </c>
      <c r="R15">
        <f t="shared" si="1"/>
        <v>0</v>
      </c>
      <c r="S15">
        <f t="shared" si="2"/>
        <v>0</v>
      </c>
      <c r="T15" t="e">
        <f>#REF!+(1-E15)</f>
        <v>#REF!</v>
      </c>
    </row>
    <row r="16" spans="1:20">
      <c r="A16" s="8">
        <v>4</v>
      </c>
      <c r="B16" s="28" t="s">
        <v>90</v>
      </c>
      <c r="C16" s="29">
        <v>2008</v>
      </c>
      <c r="D16" s="30" t="s">
        <v>88</v>
      </c>
      <c r="E16" s="29">
        <v>32.5</v>
      </c>
      <c r="F16" s="29">
        <v>4</v>
      </c>
      <c r="G16" s="24">
        <v>111</v>
      </c>
      <c r="H16" s="29">
        <v>4</v>
      </c>
      <c r="I16" s="24">
        <v>199</v>
      </c>
      <c r="J16" s="29">
        <f>RANK(I16,I$13:I$42)</f>
        <v>4</v>
      </c>
      <c r="K16" s="27">
        <f>G16+I16/2</f>
        <v>210.5</v>
      </c>
      <c r="L16" s="29" t="str">
        <f>IF(F16=$Q$12,Q16,IF(F16=$R$12,R16,IF(F16=$S$12,S16,"-")))</f>
        <v>-</v>
      </c>
      <c r="M16" s="33" t="str">
        <f>IF(D16="Волжский","Исрапилов Ш.К."," ")</f>
        <v>Исрапилов Ш.К.</v>
      </c>
      <c r="N16">
        <f>SUMIF(титульная!$C$11:$C$25,F16,титульная!$D$11:$D$25)</f>
        <v>1</v>
      </c>
      <c r="O16">
        <f>G16*N16</f>
        <v>111</v>
      </c>
      <c r="P16">
        <f>I16*N16</f>
        <v>199</v>
      </c>
      <c r="Q16">
        <f t="shared" si="0"/>
        <v>0</v>
      </c>
      <c r="R16">
        <f t="shared" si="1"/>
        <v>0</v>
      </c>
      <c r="S16">
        <f t="shared" si="2"/>
        <v>0</v>
      </c>
      <c r="T16" t="e">
        <f>#REF!+(1-E16)</f>
        <v>#REF!</v>
      </c>
    </row>
    <row r="17" spans="1:20" hidden="1">
      <c r="A17" s="8" t="e">
        <f t="shared" ref="A17:A42" si="3">RANK(T17,T$13:T$42)</f>
        <v>#REF!</v>
      </c>
      <c r="B17" s="28"/>
      <c r="C17" s="29"/>
      <c r="D17" s="30"/>
      <c r="E17" s="29"/>
      <c r="F17" s="29"/>
      <c r="G17" s="24"/>
      <c r="H17" s="7" t="e">
        <f t="shared" ref="H17:H42" si="4">RANK(G17,G$13:G$42)</f>
        <v>#N/A</v>
      </c>
      <c r="I17" s="24"/>
      <c r="J17" s="7" t="e">
        <f t="shared" ref="J17:J42" si="5">RANK(I17,I$13:I$42)</f>
        <v>#N/A</v>
      </c>
      <c r="K17" s="27">
        <f t="shared" ref="K17:K42" si="6">G17+I17/2</f>
        <v>0</v>
      </c>
      <c r="L17" s="7" t="str">
        <f>IF(F17=$Q$12,Q17,IF(F17=$R$12,R17,IF(F17=$S$12,S17,"-")))</f>
        <v>-</v>
      </c>
      <c r="M17" s="33" t="str">
        <f t="shared" ref="M17:M23" si="7">IF(D17="Волжский","Исрапилов Ш.К."," ")</f>
        <v xml:space="preserve"> </v>
      </c>
      <c r="N17">
        <f>SUMIF(титульная!$C$11:$C$25,F17,титульная!$D$11:$D$25)</f>
        <v>0</v>
      </c>
      <c r="O17">
        <f>G17*N17</f>
        <v>0</v>
      </c>
      <c r="P17">
        <f>I17*N17</f>
        <v>0</v>
      </c>
      <c r="Q17" t="str">
        <f t="shared" si="0"/>
        <v>-</v>
      </c>
      <c r="R17" t="str">
        <f t="shared" si="1"/>
        <v>-</v>
      </c>
      <c r="S17" t="str">
        <f t="shared" si="2"/>
        <v>-</v>
      </c>
      <c r="T17" t="e">
        <f>#REF!+(1-E17)</f>
        <v>#REF!</v>
      </c>
    </row>
    <row r="18" spans="1:20" hidden="1">
      <c r="A18" s="8" t="e">
        <f t="shared" si="3"/>
        <v>#REF!</v>
      </c>
      <c r="B18" s="28"/>
      <c r="C18" s="29"/>
      <c r="D18" s="30"/>
      <c r="E18" s="29"/>
      <c r="F18" s="29"/>
      <c r="G18" s="24"/>
      <c r="H18" s="7" t="e">
        <f t="shared" si="4"/>
        <v>#N/A</v>
      </c>
      <c r="I18" s="24"/>
      <c r="J18" s="7" t="e">
        <f t="shared" si="5"/>
        <v>#N/A</v>
      </c>
      <c r="K18" s="27">
        <f t="shared" si="6"/>
        <v>0</v>
      </c>
      <c r="L18" s="7" t="str">
        <f>IF(F18=$Q$12,Q18,IF(F18=$R$12,R18,IF(F18=$S$12,S18,"-")))</f>
        <v>-</v>
      </c>
      <c r="M18" s="33" t="str">
        <f t="shared" si="7"/>
        <v xml:space="preserve"> </v>
      </c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 t="e">
        <f t="shared" si="3"/>
        <v>#REF!</v>
      </c>
      <c r="B19" s="28"/>
      <c r="C19" s="29"/>
      <c r="D19" s="30"/>
      <c r="E19" s="29"/>
      <c r="F19" s="29"/>
      <c r="G19" s="24"/>
      <c r="H19" s="7" t="e">
        <f t="shared" si="4"/>
        <v>#N/A</v>
      </c>
      <c r="I19" s="24"/>
      <c r="J19" s="7" t="e">
        <f t="shared" si="5"/>
        <v>#N/A</v>
      </c>
      <c r="K19" s="27">
        <f t="shared" si="6"/>
        <v>0</v>
      </c>
      <c r="L19" s="7" t="str">
        <f>IF(F19=$Q$12,Q19,IF(F19=$R$12,R19,IF(F19=$S$12,S19,"-")))</f>
        <v>-</v>
      </c>
      <c r="M19" s="33" t="str">
        <f t="shared" si="7"/>
        <v xml:space="preserve"> </v>
      </c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 t="e">
        <f t="shared" si="3"/>
        <v>#REF!</v>
      </c>
      <c r="B20" s="22"/>
      <c r="C20" s="21"/>
      <c r="D20" s="23"/>
      <c r="E20" s="21"/>
      <c r="F20" s="21"/>
      <c r="G20" s="24"/>
      <c r="H20" s="7" t="e">
        <f t="shared" si="4"/>
        <v>#N/A</v>
      </c>
      <c r="I20" s="24"/>
      <c r="J20" s="7" t="e">
        <f t="shared" si="5"/>
        <v>#N/A</v>
      </c>
      <c r="K20" s="27">
        <f t="shared" si="6"/>
        <v>0</v>
      </c>
      <c r="L20" s="7" t="str">
        <f>IF(F20=$Q$12,Q20,IF(F20=$R$12,R20,IF(F20=$S$12,S20,"-")))</f>
        <v>-</v>
      </c>
      <c r="M20" s="33" t="str">
        <f t="shared" si="7"/>
        <v xml:space="preserve"> </v>
      </c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 t="e">
        <f t="shared" si="3"/>
        <v>#REF!</v>
      </c>
      <c r="B21" s="22"/>
      <c r="C21" s="21"/>
      <c r="D21" s="23"/>
      <c r="E21" s="21"/>
      <c r="F21" s="21"/>
      <c r="G21" s="24"/>
      <c r="H21" s="7" t="e">
        <f t="shared" si="4"/>
        <v>#N/A</v>
      </c>
      <c r="I21" s="24"/>
      <c r="J21" s="7" t="e">
        <f t="shared" si="5"/>
        <v>#N/A</v>
      </c>
      <c r="K21" s="27">
        <f t="shared" si="6"/>
        <v>0</v>
      </c>
      <c r="L21" s="7" t="str">
        <f>IF(F21=$Q$12,Q21,IF(F21=$R$12,R21,IF(F21=$S$12,S21,"-")))</f>
        <v>-</v>
      </c>
      <c r="M21" s="33" t="str">
        <f t="shared" si="7"/>
        <v xml:space="preserve"> </v>
      </c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 t="shared" si="3"/>
        <v>#REF!</v>
      </c>
      <c r="B22" s="22"/>
      <c r="C22" s="21"/>
      <c r="D22" s="23"/>
      <c r="E22" s="21"/>
      <c r="F22" s="21"/>
      <c r="G22" s="24"/>
      <c r="H22" s="7" t="e">
        <f t="shared" si="4"/>
        <v>#N/A</v>
      </c>
      <c r="I22" s="24"/>
      <c r="J22" s="7" t="e">
        <f t="shared" si="5"/>
        <v>#N/A</v>
      </c>
      <c r="K22" s="27">
        <f t="shared" si="6"/>
        <v>0</v>
      </c>
      <c r="L22" s="7" t="str">
        <f>IF(F22=$Q$12,Q22,IF(F22=$R$12,R22,IF(F22=$S$12,S22,"-")))</f>
        <v>-</v>
      </c>
      <c r="M22" s="33" t="str">
        <f t="shared" si="7"/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 t="shared" si="3"/>
        <v>#REF!</v>
      </c>
      <c r="B23" s="22"/>
      <c r="C23" s="21"/>
      <c r="D23" s="23"/>
      <c r="E23" s="21"/>
      <c r="F23" s="21"/>
      <c r="G23" s="24"/>
      <c r="H23" s="7" t="e">
        <f t="shared" si="4"/>
        <v>#N/A</v>
      </c>
      <c r="I23" s="24"/>
      <c r="J23" s="7" t="e">
        <f t="shared" si="5"/>
        <v>#N/A</v>
      </c>
      <c r="K23" s="27">
        <f t="shared" si="6"/>
        <v>0</v>
      </c>
      <c r="L23" s="7" t="str">
        <f>IF(F23=$Q$12,Q23,IF(F23=$R$12,R23,IF(F23=$S$12,S23,"-")))</f>
        <v>-</v>
      </c>
      <c r="M23" s="33" t="str">
        <f t="shared" si="7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 t="shared" si="3"/>
        <v>#REF!</v>
      </c>
      <c r="B24" s="22"/>
      <c r="C24" s="21"/>
      <c r="D24" s="23"/>
      <c r="E24" s="21"/>
      <c r="F24" s="21"/>
      <c r="G24" s="24"/>
      <c r="H24" s="7" t="e">
        <f t="shared" si="4"/>
        <v>#N/A</v>
      </c>
      <c r="I24" s="24"/>
      <c r="J24" s="7" t="e">
        <f t="shared" si="5"/>
        <v>#N/A</v>
      </c>
      <c r="K24" s="27">
        <f t="shared" si="6"/>
        <v>0</v>
      </c>
      <c r="L24" s="7" t="str">
        <f>IF(F24=$Q$12,Q24,IF(F24=$R$12,R24,IF(F24=$S$12,S24,"-")))</f>
        <v>-</v>
      </c>
      <c r="M24" s="2"/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 t="shared" si="3"/>
        <v>#REF!</v>
      </c>
      <c r="B25" s="22"/>
      <c r="C25" s="21"/>
      <c r="D25" s="23"/>
      <c r="E25" s="21"/>
      <c r="F25" s="21"/>
      <c r="G25" s="24"/>
      <c r="H25" s="7" t="e">
        <f t="shared" si="4"/>
        <v>#N/A</v>
      </c>
      <c r="I25" s="24"/>
      <c r="J25" s="7" t="e">
        <f t="shared" si="5"/>
        <v>#N/A</v>
      </c>
      <c r="K25" s="27">
        <f t="shared" si="6"/>
        <v>0</v>
      </c>
      <c r="L25" s="7" t="str">
        <f>IF(F25=$Q$12,Q25,IF(F25=$R$12,R25,IF(F25=$S$12,S25,"-")))</f>
        <v>-</v>
      </c>
      <c r="M25" s="2"/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 t="shared" si="3"/>
        <v>#REF!</v>
      </c>
      <c r="B26" s="22"/>
      <c r="C26" s="21"/>
      <c r="D26" s="23"/>
      <c r="E26" s="21"/>
      <c r="F26" s="21"/>
      <c r="G26" s="24"/>
      <c r="H26" s="7" t="e">
        <f t="shared" si="4"/>
        <v>#N/A</v>
      </c>
      <c r="I26" s="24"/>
      <c r="J26" s="7" t="e">
        <f t="shared" si="5"/>
        <v>#N/A</v>
      </c>
      <c r="K26" s="27">
        <f t="shared" si="6"/>
        <v>0</v>
      </c>
      <c r="L26" s="7" t="str">
        <f>IF(F26=$Q$12,Q26,IF(F26=$R$12,R26,IF(F26=$S$12,S26,"-")))</f>
        <v>-</v>
      </c>
      <c r="M26" s="2"/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 t="shared" si="3"/>
        <v>#REF!</v>
      </c>
      <c r="B27" s="22"/>
      <c r="C27" s="21"/>
      <c r="D27" s="23"/>
      <c r="E27" s="21"/>
      <c r="F27" s="21"/>
      <c r="G27" s="24"/>
      <c r="H27" s="7" t="e">
        <f t="shared" si="4"/>
        <v>#N/A</v>
      </c>
      <c r="I27" s="24"/>
      <c r="J27" s="7" t="e">
        <f t="shared" si="5"/>
        <v>#N/A</v>
      </c>
      <c r="K27" s="27">
        <f t="shared" si="6"/>
        <v>0</v>
      </c>
      <c r="L27" s="7" t="str">
        <f>IF(F27=$Q$12,Q27,IF(F27=$R$12,R27,IF(F27=$S$12,S27,"-")))</f>
        <v>-</v>
      </c>
      <c r="M27" s="2"/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si="0"/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 t="shared" si="3"/>
        <v>#REF!</v>
      </c>
      <c r="B28" s="22"/>
      <c r="C28" s="21"/>
      <c r="D28" s="23"/>
      <c r="E28" s="21"/>
      <c r="F28" s="21"/>
      <c r="G28" s="24"/>
      <c r="H28" s="7" t="e">
        <f t="shared" si="4"/>
        <v>#N/A</v>
      </c>
      <c r="I28" s="24"/>
      <c r="J28" s="7" t="e">
        <f t="shared" si="5"/>
        <v>#N/A</v>
      </c>
      <c r="K28" s="27">
        <f t="shared" si="6"/>
        <v>0</v>
      </c>
      <c r="L28" s="7" t="str">
        <f>IF(F28=$Q$12,Q28,IF(F28=$R$12,R28,IF(F28=$S$12,S28,"-")))</f>
        <v>-</v>
      </c>
      <c r="M28" s="2"/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si="0"/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 t="shared" si="3"/>
        <v>#REF!</v>
      </c>
      <c r="B29" s="22"/>
      <c r="C29" s="21"/>
      <c r="D29" s="23"/>
      <c r="E29" s="21"/>
      <c r="F29" s="21"/>
      <c r="G29" s="24"/>
      <c r="H29" s="7" t="e">
        <f t="shared" si="4"/>
        <v>#N/A</v>
      </c>
      <c r="I29" s="24"/>
      <c r="J29" s="7" t="e">
        <f t="shared" si="5"/>
        <v>#N/A</v>
      </c>
      <c r="K29" s="27">
        <f t="shared" si="6"/>
        <v>0</v>
      </c>
      <c r="L29" s="7" t="str">
        <f>IF(F29=$Q$12,Q29,IF(F29=$R$12,R29,IF(F29=$S$12,S29,"-")))</f>
        <v>-</v>
      </c>
      <c r="M29" s="2"/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si="0"/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 t="shared" si="3"/>
        <v>#REF!</v>
      </c>
      <c r="B30" s="22"/>
      <c r="C30" s="21"/>
      <c r="D30" s="23"/>
      <c r="E30" s="21"/>
      <c r="F30" s="21"/>
      <c r="G30" s="24"/>
      <c r="H30" s="7" t="e">
        <f t="shared" si="4"/>
        <v>#N/A</v>
      </c>
      <c r="I30" s="24"/>
      <c r="J30" s="7" t="e">
        <f t="shared" si="5"/>
        <v>#N/A</v>
      </c>
      <c r="K30" s="27">
        <f t="shared" si="6"/>
        <v>0</v>
      </c>
      <c r="L30" s="7" t="str">
        <f>IF(F30=$Q$12,Q30,IF(F30=$R$12,R30,IF(F30=$S$12,S30,"-")))</f>
        <v>-</v>
      </c>
      <c r="M30" s="2"/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0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 t="shared" si="3"/>
        <v>#REF!</v>
      </c>
      <c r="B31" s="22"/>
      <c r="C31" s="21"/>
      <c r="D31" s="23"/>
      <c r="E31" s="21"/>
      <c r="F31" s="21"/>
      <c r="G31" s="24"/>
      <c r="H31" s="7" t="e">
        <f t="shared" si="4"/>
        <v>#N/A</v>
      </c>
      <c r="I31" s="24"/>
      <c r="J31" s="7" t="e">
        <f t="shared" si="5"/>
        <v>#N/A</v>
      </c>
      <c r="K31" s="27">
        <f t="shared" si="6"/>
        <v>0</v>
      </c>
      <c r="L31" s="7" t="str">
        <f>IF(F31=$Q$12,Q31,IF(F31=$R$12,R31,IF(F31=$S$12,S31,"-")))</f>
        <v>-</v>
      </c>
      <c r="M31" s="2"/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0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 t="shared" si="3"/>
        <v>#REF!</v>
      </c>
      <c r="B32" s="22"/>
      <c r="C32" s="21"/>
      <c r="D32" s="23"/>
      <c r="E32" s="21"/>
      <c r="F32" s="21"/>
      <c r="G32" s="24"/>
      <c r="H32" s="7" t="e">
        <f t="shared" si="4"/>
        <v>#N/A</v>
      </c>
      <c r="I32" s="24"/>
      <c r="J32" s="7" t="e">
        <f t="shared" si="5"/>
        <v>#N/A</v>
      </c>
      <c r="K32" s="27">
        <f t="shared" si="6"/>
        <v>0</v>
      </c>
      <c r="L32" s="7" t="str">
        <f>IF(F32=$Q$12,Q32,IF(F32=$R$12,R32,IF(F32=$S$12,S32,"-")))</f>
        <v>-</v>
      </c>
      <c r="M32" s="2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0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 t="shared" si="3"/>
        <v>#REF!</v>
      </c>
      <c r="B33" s="22"/>
      <c r="C33" s="21"/>
      <c r="D33" s="23"/>
      <c r="E33" s="21"/>
      <c r="F33" s="21"/>
      <c r="G33" s="24"/>
      <c r="H33" s="7" t="e">
        <f t="shared" si="4"/>
        <v>#N/A</v>
      </c>
      <c r="I33" s="24"/>
      <c r="J33" s="7" t="e">
        <f t="shared" si="5"/>
        <v>#N/A</v>
      </c>
      <c r="K33" s="27">
        <f t="shared" si="6"/>
        <v>0</v>
      </c>
      <c r="L33" s="7" t="str">
        <f>IF(F33=$Q$12,Q33,IF(F33=$R$12,R33,IF(F33=$S$12,S33,"-")))</f>
        <v>-</v>
      </c>
      <c r="M33" s="2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0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 t="shared" si="3"/>
        <v>#REF!</v>
      </c>
      <c r="B34" s="22"/>
      <c r="C34" s="21"/>
      <c r="D34" s="23"/>
      <c r="E34" s="21"/>
      <c r="F34" s="21"/>
      <c r="G34" s="24"/>
      <c r="H34" s="7" t="e">
        <f t="shared" si="4"/>
        <v>#N/A</v>
      </c>
      <c r="I34" s="24"/>
      <c r="J34" s="7" t="e">
        <f t="shared" si="5"/>
        <v>#N/A</v>
      </c>
      <c r="K34" s="27">
        <f t="shared" si="6"/>
        <v>0</v>
      </c>
      <c r="L34" s="7" t="str">
        <f>IF(F34=$Q$12,Q34,IF(F34=$R$12,R34,IF(F34=$S$12,S34,"-")))</f>
        <v>-</v>
      </c>
      <c r="M34" s="2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0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 t="shared" si="3"/>
        <v>#REF!</v>
      </c>
      <c r="B35" s="22"/>
      <c r="C35" s="21"/>
      <c r="D35" s="23"/>
      <c r="E35" s="21"/>
      <c r="F35" s="21"/>
      <c r="G35" s="24"/>
      <c r="H35" s="7" t="e">
        <f t="shared" si="4"/>
        <v>#N/A</v>
      </c>
      <c r="I35" s="24"/>
      <c r="J35" s="7" t="e">
        <f t="shared" si="5"/>
        <v>#N/A</v>
      </c>
      <c r="K35" s="27">
        <f t="shared" si="6"/>
        <v>0</v>
      </c>
      <c r="L35" s="7" t="str">
        <f>IF(F35=$Q$12,Q35,IF(F35=$R$12,R35,IF(F35=$S$12,S35,"-")))</f>
        <v>-</v>
      </c>
      <c r="M35" s="2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0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 t="shared" si="3"/>
        <v>#REF!</v>
      </c>
      <c r="B36" s="22"/>
      <c r="C36" s="21"/>
      <c r="D36" s="23"/>
      <c r="E36" s="21"/>
      <c r="F36" s="21"/>
      <c r="G36" s="24"/>
      <c r="H36" s="7" t="e">
        <f t="shared" si="4"/>
        <v>#N/A</v>
      </c>
      <c r="I36" s="24"/>
      <c r="J36" s="7" t="e">
        <f t="shared" si="5"/>
        <v>#N/A</v>
      </c>
      <c r="K36" s="27">
        <f t="shared" si="6"/>
        <v>0</v>
      </c>
      <c r="L36" s="7" t="str">
        <f>IF(F36=$Q$12,Q36,IF(F36=$R$12,R36,IF(F36=$S$12,S36,"-")))</f>
        <v>-</v>
      </c>
      <c r="M36" s="2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0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 t="shared" si="3"/>
        <v>#REF!</v>
      </c>
      <c r="B37" s="22"/>
      <c r="C37" s="21"/>
      <c r="D37" s="23"/>
      <c r="E37" s="21"/>
      <c r="F37" s="21"/>
      <c r="G37" s="24"/>
      <c r="H37" s="7" t="e">
        <f t="shared" si="4"/>
        <v>#N/A</v>
      </c>
      <c r="I37" s="24"/>
      <c r="J37" s="7" t="e">
        <f t="shared" si="5"/>
        <v>#N/A</v>
      </c>
      <c r="K37" s="27">
        <f t="shared" si="6"/>
        <v>0</v>
      </c>
      <c r="L37" s="7" t="str">
        <f>IF(F37=$Q$12,Q37,IF(F37=$R$12,R37,IF(F37=$S$12,S37,"-")))</f>
        <v>-</v>
      </c>
      <c r="M37" s="2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0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 t="shared" si="3"/>
        <v>#REF!</v>
      </c>
      <c r="B38" s="22"/>
      <c r="C38" s="21"/>
      <c r="D38" s="23"/>
      <c r="E38" s="21"/>
      <c r="F38" s="21"/>
      <c r="G38" s="24"/>
      <c r="H38" s="7" t="e">
        <f t="shared" si="4"/>
        <v>#N/A</v>
      </c>
      <c r="I38" s="24"/>
      <c r="J38" s="7" t="e">
        <f t="shared" si="5"/>
        <v>#N/A</v>
      </c>
      <c r="K38" s="27">
        <f t="shared" si="6"/>
        <v>0</v>
      </c>
      <c r="L38" s="7" t="str">
        <f>IF(F38=$Q$12,Q38,IF(F38=$R$12,R38,IF(F38=$S$12,S38,"-")))</f>
        <v>-</v>
      </c>
      <c r="M38" s="2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0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 t="shared" si="3"/>
        <v>#REF!</v>
      </c>
      <c r="B39" s="22"/>
      <c r="C39" s="21"/>
      <c r="D39" s="23"/>
      <c r="E39" s="21"/>
      <c r="F39" s="21"/>
      <c r="G39" s="24"/>
      <c r="H39" s="7" t="e">
        <f t="shared" si="4"/>
        <v>#N/A</v>
      </c>
      <c r="I39" s="24"/>
      <c r="J39" s="7" t="e">
        <f t="shared" si="5"/>
        <v>#N/A</v>
      </c>
      <c r="K39" s="27">
        <f t="shared" si="6"/>
        <v>0</v>
      </c>
      <c r="L39" s="7" t="str">
        <f>IF(F39=$Q$12,Q39,IF(F39=$R$12,R39,IF(F39=$S$12,S39,"-")))</f>
        <v>-</v>
      </c>
      <c r="M39" s="2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0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 t="shared" si="3"/>
        <v>#REF!</v>
      </c>
      <c r="B40" s="22"/>
      <c r="C40" s="21"/>
      <c r="D40" s="23"/>
      <c r="E40" s="21"/>
      <c r="F40" s="21"/>
      <c r="G40" s="24"/>
      <c r="H40" s="7" t="e">
        <f t="shared" si="4"/>
        <v>#N/A</v>
      </c>
      <c r="I40" s="24"/>
      <c r="J40" s="7" t="e">
        <f t="shared" si="5"/>
        <v>#N/A</v>
      </c>
      <c r="K40" s="27">
        <f t="shared" si="6"/>
        <v>0</v>
      </c>
      <c r="L40" s="7" t="str">
        <f>IF(F40=$Q$12,Q40,IF(F40=$R$12,R40,IF(F40=$S$12,S40,"-")))</f>
        <v>-</v>
      </c>
      <c r="M40" s="2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0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 t="shared" si="3"/>
        <v>#REF!</v>
      </c>
      <c r="B41" s="22"/>
      <c r="C41" s="21"/>
      <c r="D41" s="23"/>
      <c r="E41" s="21"/>
      <c r="F41" s="21"/>
      <c r="G41" s="24"/>
      <c r="H41" s="7" t="e">
        <f t="shared" si="4"/>
        <v>#N/A</v>
      </c>
      <c r="I41" s="24"/>
      <c r="J41" s="7" t="e">
        <f t="shared" si="5"/>
        <v>#N/A</v>
      </c>
      <c r="K41" s="27">
        <f t="shared" si="6"/>
        <v>0</v>
      </c>
      <c r="L41" s="7" t="str">
        <f>IF(F41=$Q$12,Q41,IF(F41=$R$12,R41,IF(F41=$S$12,S41,"-")))</f>
        <v>-</v>
      </c>
      <c r="M41" s="2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0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 t="shared" si="3"/>
        <v>#REF!</v>
      </c>
      <c r="B42" s="22"/>
      <c r="C42" s="2"/>
      <c r="D42" s="23"/>
      <c r="E42" s="2"/>
      <c r="F42" s="2"/>
      <c r="G42" s="25"/>
      <c r="H42" s="7" t="e">
        <f t="shared" si="4"/>
        <v>#N/A</v>
      </c>
      <c r="I42" s="25"/>
      <c r="J42" s="7" t="e">
        <f t="shared" si="5"/>
        <v>#N/A</v>
      </c>
      <c r="K42" s="27">
        <f t="shared" si="6"/>
        <v>0</v>
      </c>
      <c r="L42" s="7" t="str">
        <f>IF(F42=$Q$12,Q42,IF(F42=$R$12,R42,IF(F42=$S$12,S42,"-")))</f>
        <v>-</v>
      </c>
      <c r="M42" s="2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0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4" spans="1:20">
      <c r="A44" t="s">
        <v>54</v>
      </c>
      <c r="C44" t="str">
        <f>титульная!$D$7</f>
        <v>Исрапилов Ш.К. (1кат.)</v>
      </c>
      <c r="G44" t="s">
        <v>195</v>
      </c>
      <c r="M44" t="str">
        <f>титульная!$D$8</f>
        <v>Олейников Д.А</v>
      </c>
    </row>
    <row r="46" spans="1:20">
      <c r="I46" t="s">
        <v>196</v>
      </c>
      <c r="M46" t="s">
        <v>154</v>
      </c>
    </row>
  </sheetData>
  <autoFilter ref="A12:M42">
    <filterColumn colId="2">
      <customFilters>
        <customFilter operator="notEqual" val=" "/>
      </customFilters>
    </filterColumn>
    <sortState ref="A13:P16">
      <sortCondition ref="A12:A42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T46"/>
  <sheetViews>
    <sheetView workbookViewId="0">
      <selection activeCell="U47" sqref="U47"/>
    </sheetView>
  </sheetViews>
  <sheetFormatPr defaultRowHeight="15"/>
  <cols>
    <col min="1" max="1" width="6.42578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16" customWidth="1"/>
    <col min="14" max="20" width="0" hidden="1" customWidth="1"/>
  </cols>
  <sheetData>
    <row r="1" spans="1:20">
      <c r="C1" s="10"/>
    </row>
    <row r="2" spans="1:20" ht="28.5">
      <c r="D2" s="9" t="str">
        <f>титульная!$D$2</f>
        <v>ПРОТОКОЛ</v>
      </c>
    </row>
    <row r="3" spans="1:20" ht="18.75">
      <c r="B3" s="12" t="s">
        <v>140</v>
      </c>
    </row>
    <row r="5" spans="1:20">
      <c r="A5" s="11"/>
      <c r="B5" s="11" t="str">
        <f>титульная!$D$5</f>
        <v>30 декабря 2017 г.</v>
      </c>
      <c r="H5" s="7"/>
      <c r="I5" s="7"/>
      <c r="J5" s="7"/>
      <c r="K5" s="7"/>
    </row>
    <row r="6" spans="1:20">
      <c r="A6" s="11"/>
      <c r="B6" s="11" t="s">
        <v>141</v>
      </c>
      <c r="H6" s="7"/>
      <c r="I6" s="8"/>
      <c r="J6" s="8"/>
      <c r="K6" s="8"/>
    </row>
    <row r="7" spans="1:20">
      <c r="H7" s="7"/>
      <c r="I7" s="7"/>
      <c r="J7" s="7"/>
      <c r="K7" s="7"/>
    </row>
    <row r="8" spans="1:20">
      <c r="H8" s="7"/>
      <c r="I8" s="8"/>
      <c r="J8" s="8"/>
      <c r="K8" s="8"/>
    </row>
    <row r="9" spans="1:20" ht="21">
      <c r="B9" s="57" t="s">
        <v>60</v>
      </c>
      <c r="C9" s="58"/>
      <c r="D9" s="57" t="s">
        <v>189</v>
      </c>
      <c r="E9" s="59"/>
      <c r="H9" s="7"/>
      <c r="I9" s="7"/>
      <c r="J9" s="7"/>
      <c r="K9" s="7"/>
    </row>
    <row r="10" spans="1:20">
      <c r="H10" s="7"/>
      <c r="I10" s="8"/>
      <c r="J10" s="8"/>
      <c r="K10" s="8"/>
    </row>
    <row r="12" spans="1:20">
      <c r="A12" s="6" t="s">
        <v>38</v>
      </c>
      <c r="B12" s="6" t="s">
        <v>41</v>
      </c>
      <c r="C12" s="6" t="s">
        <v>42</v>
      </c>
      <c r="D12" s="6" t="s">
        <v>7</v>
      </c>
      <c r="E12" s="6" t="s">
        <v>44</v>
      </c>
      <c r="F12" s="6" t="s">
        <v>8</v>
      </c>
      <c r="G12" s="6" t="s">
        <v>45</v>
      </c>
      <c r="H12" s="6" t="s">
        <v>38</v>
      </c>
      <c r="I12" s="6" t="s">
        <v>46</v>
      </c>
      <c r="J12" s="6" t="s">
        <v>38</v>
      </c>
      <c r="K12" s="6" t="s">
        <v>47</v>
      </c>
      <c r="L12" s="6" t="s">
        <v>50</v>
      </c>
      <c r="M12" s="6" t="s">
        <v>49</v>
      </c>
      <c r="N12" s="26" t="s">
        <v>84</v>
      </c>
      <c r="O12" s="26" t="s">
        <v>45</v>
      </c>
      <c r="P12" s="26" t="s">
        <v>46</v>
      </c>
      <c r="Q12">
        <v>16</v>
      </c>
      <c r="R12">
        <v>24</v>
      </c>
      <c r="S12">
        <v>32</v>
      </c>
      <c r="T12" t="s">
        <v>47</v>
      </c>
    </row>
    <row r="13" spans="1:20">
      <c r="A13" s="8">
        <v>1</v>
      </c>
      <c r="B13" s="28" t="s">
        <v>93</v>
      </c>
      <c r="C13" s="29">
        <v>2006</v>
      </c>
      <c r="D13" s="30" t="s">
        <v>136</v>
      </c>
      <c r="E13" s="29">
        <v>60</v>
      </c>
      <c r="F13" s="29">
        <v>12</v>
      </c>
      <c r="G13" s="24">
        <v>123</v>
      </c>
      <c r="H13" s="29">
        <f>RANK(G13,G$13:G$42)</f>
        <v>1</v>
      </c>
      <c r="I13" s="24">
        <v>130</v>
      </c>
      <c r="J13" s="29">
        <f>RANK(I13,I$13:I$42)</f>
        <v>4</v>
      </c>
      <c r="K13" s="27">
        <f>G13+I13/2</f>
        <v>188</v>
      </c>
      <c r="L13" s="29" t="str">
        <f>IF(F13=$Q$12,Q13,IF(F13=$R$12,R13,IF(F13=$S$12,S13,"-")))</f>
        <v>-</v>
      </c>
      <c r="M13" s="33" t="str">
        <f>IF(D13="Волжский","Исрапилов Ш.К."," ")</f>
        <v>Исрапилов Ш.К.</v>
      </c>
      <c r="N13">
        <f>SUMIF(титульная!$C$11:$C$25,F13,титульная!$D$11:$D$25)</f>
        <v>5</v>
      </c>
      <c r="O13">
        <f>G13*N13</f>
        <v>615</v>
      </c>
      <c r="P13">
        <f>I13*N13</f>
        <v>650</v>
      </c>
      <c r="Q13">
        <f t="shared" ref="Q13:Q42" si="0">IF($K13&lt;=$K$10,"-",IF($K13&lt;=$J$10,$K$9,IF($K13&lt;=$I$10,$J$9,$I$9)))</f>
        <v>0</v>
      </c>
      <c r="R13">
        <f t="shared" ref="R13:R42" si="1">IF($K13&lt;=$K$8,"-",IF($K13&lt;=$J$8,$K$7,IF($K13&lt;=$I$8,$J$7,$I$7)))</f>
        <v>0</v>
      </c>
      <c r="S13">
        <f t="shared" ref="S13:S42" si="2">IF($K13&lt;=$K$6,"-",IF($K13&lt;=$J$6,$K$5,IF($K13&lt;=$I$6,$J$5,$I$5)))</f>
        <v>0</v>
      </c>
      <c r="T13" t="e">
        <f>#REF!+(1-E13)</f>
        <v>#REF!</v>
      </c>
    </row>
    <row r="14" spans="1:20">
      <c r="A14" s="8">
        <v>2</v>
      </c>
      <c r="B14" s="28" t="s">
        <v>119</v>
      </c>
      <c r="C14" s="29">
        <v>2005</v>
      </c>
      <c r="D14" s="30" t="s">
        <v>136</v>
      </c>
      <c r="E14" s="29">
        <v>50</v>
      </c>
      <c r="F14" s="29">
        <v>12</v>
      </c>
      <c r="G14" s="24">
        <v>60</v>
      </c>
      <c r="H14" s="29">
        <f>RANK(G14,G$13:G$42)</f>
        <v>4</v>
      </c>
      <c r="I14" s="24">
        <v>196</v>
      </c>
      <c r="J14" s="29">
        <f>RANK(I14,I$13:I$42)</f>
        <v>3</v>
      </c>
      <c r="K14" s="27">
        <f>G14+I14/2</f>
        <v>158</v>
      </c>
      <c r="L14" s="29" t="str">
        <f>IF(F14=$Q$12,Q14,IF(F14=$R$12,R14,IF(F14=$S$12,S14,"-")))</f>
        <v>-</v>
      </c>
      <c r="M14" s="33" t="str">
        <f>IF(D14="Волжский","Исрапилов Ш.К."," ")</f>
        <v>Исрапилов Ш.К.</v>
      </c>
      <c r="N14">
        <f>SUMIF(титульная!$C$11:$C$25,F14,титульная!$D$11:$D$25)</f>
        <v>5</v>
      </c>
      <c r="O14">
        <f>G14*N14</f>
        <v>300</v>
      </c>
      <c r="P14">
        <f>I14*N14</f>
        <v>980</v>
      </c>
      <c r="Q14">
        <f t="shared" si="0"/>
        <v>0</v>
      </c>
      <c r="R14">
        <f t="shared" si="1"/>
        <v>0</v>
      </c>
      <c r="S14">
        <f t="shared" si="2"/>
        <v>0</v>
      </c>
      <c r="T14" t="e">
        <f>#REF!+(1-E14)</f>
        <v>#REF!</v>
      </c>
    </row>
    <row r="15" spans="1:20">
      <c r="A15" s="8">
        <v>3</v>
      </c>
      <c r="B15" s="28" t="s">
        <v>135</v>
      </c>
      <c r="C15" s="29">
        <v>2006</v>
      </c>
      <c r="D15" s="30" t="s">
        <v>136</v>
      </c>
      <c r="E15" s="29">
        <v>69</v>
      </c>
      <c r="F15" s="29">
        <v>8</v>
      </c>
      <c r="G15" s="24">
        <v>83</v>
      </c>
      <c r="H15" s="29">
        <f>RANK(G15,G$13:G$42)</f>
        <v>3</v>
      </c>
      <c r="I15" s="24">
        <v>207</v>
      </c>
      <c r="J15" s="29">
        <f>RANK(I15,I$13:I$42)</f>
        <v>2</v>
      </c>
      <c r="K15" s="27">
        <f>G15+I15/2</f>
        <v>186.5</v>
      </c>
      <c r="L15" s="29" t="str">
        <f>IF(F15=$Q$12,Q15,IF(F15=$R$12,R15,IF(F15=$S$12,S15,"-")))</f>
        <v>-</v>
      </c>
      <c r="M15" s="33" t="str">
        <f>IF(D15="Волжский","Исрапилов Ш.К."," ")</f>
        <v>Исрапилов Ш.К.</v>
      </c>
      <c r="N15">
        <f>SUMIF(титульная!$C$11:$C$25,F15,титульная!$D$11:$D$25)</f>
        <v>3</v>
      </c>
      <c r="O15">
        <f>G15*N15</f>
        <v>249</v>
      </c>
      <c r="P15">
        <f>I15*N15</f>
        <v>621</v>
      </c>
      <c r="Q15">
        <f t="shared" si="0"/>
        <v>0</v>
      </c>
      <c r="R15">
        <f t="shared" si="1"/>
        <v>0</v>
      </c>
      <c r="S15">
        <f t="shared" si="2"/>
        <v>0</v>
      </c>
      <c r="T15" t="e">
        <f>#REF!+(1-E15)</f>
        <v>#REF!</v>
      </c>
    </row>
    <row r="16" spans="1:20">
      <c r="A16" s="8">
        <v>4</v>
      </c>
      <c r="B16" s="28" t="s">
        <v>92</v>
      </c>
      <c r="C16" s="29">
        <v>2009</v>
      </c>
      <c r="D16" s="30" t="s">
        <v>136</v>
      </c>
      <c r="E16" s="29">
        <v>55.5</v>
      </c>
      <c r="F16" s="29">
        <v>6</v>
      </c>
      <c r="G16" s="24">
        <v>110</v>
      </c>
      <c r="H16" s="29">
        <f>RANK(G16,G$13:G$42)</f>
        <v>2</v>
      </c>
      <c r="I16" s="24">
        <v>215</v>
      </c>
      <c r="J16" s="29">
        <f>RANK(I16,I$13:I$42)</f>
        <v>1</v>
      </c>
      <c r="K16" s="27">
        <f>G16+I16/2</f>
        <v>217.5</v>
      </c>
      <c r="L16" s="29" t="str">
        <f>IF(F16=$Q$12,Q16,IF(F16=$R$12,R16,IF(F16=$S$12,S16,"-")))</f>
        <v>-</v>
      </c>
      <c r="M16" s="33" t="str">
        <f>IF(D16="Волжский","Исрапилов Ш.К."," ")</f>
        <v>Исрапилов Ш.К.</v>
      </c>
      <c r="N16">
        <f>SUMIF(титульная!$C$11:$C$25,F16,титульная!$D$11:$D$25)</f>
        <v>1.5</v>
      </c>
      <c r="O16">
        <f>G16*N16</f>
        <v>165</v>
      </c>
      <c r="P16">
        <f>I16*N16</f>
        <v>322.5</v>
      </c>
      <c r="Q16">
        <f t="shared" si="0"/>
        <v>0</v>
      </c>
      <c r="R16">
        <f t="shared" si="1"/>
        <v>0</v>
      </c>
      <c r="S16">
        <f t="shared" si="2"/>
        <v>0</v>
      </c>
      <c r="T16" t="e">
        <f>#REF!+(1-E16)</f>
        <v>#REF!</v>
      </c>
    </row>
    <row r="17" spans="1:20" hidden="1">
      <c r="A17" s="8" t="e">
        <f t="shared" ref="A17:A42" si="3">RANK(T17,T$13:T$42)</f>
        <v>#REF!</v>
      </c>
      <c r="B17" s="22"/>
      <c r="C17" s="21"/>
      <c r="D17" s="23"/>
      <c r="E17" s="21"/>
      <c r="F17" s="21"/>
      <c r="G17" s="24"/>
      <c r="H17" s="7" t="e">
        <f t="shared" ref="H17:H42" si="4">RANK(G17,G$13:G$42)</f>
        <v>#N/A</v>
      </c>
      <c r="I17" s="24"/>
      <c r="J17" s="7" t="e">
        <f t="shared" ref="J17:J42" si="5">RANK(I17,I$13:I$42)</f>
        <v>#N/A</v>
      </c>
      <c r="K17" s="27">
        <f t="shared" ref="K17:K42" si="6">G17+I17/2</f>
        <v>0</v>
      </c>
      <c r="L17" s="7" t="str">
        <f>IF(F17=$Q$12,Q17,IF(F17=$R$12,R17,IF(F17=$S$12,S17,"-")))</f>
        <v>-</v>
      </c>
      <c r="M17" s="33" t="str">
        <f t="shared" ref="M17:M23" si="7">IF(D17="Волжский","Исрапилов Ш.К."," ")</f>
        <v xml:space="preserve"> </v>
      </c>
      <c r="N17">
        <f>SUMIF(титульная!$C$11:$C$25,F17,титульная!$D$11:$D$25)</f>
        <v>0</v>
      </c>
      <c r="O17">
        <f>G17*N17</f>
        <v>0</v>
      </c>
      <c r="P17">
        <f>I17*N17</f>
        <v>0</v>
      </c>
      <c r="Q17" t="str">
        <f t="shared" si="0"/>
        <v>-</v>
      </c>
      <c r="R17" t="str">
        <f t="shared" si="1"/>
        <v>-</v>
      </c>
      <c r="S17" t="str">
        <f t="shared" si="2"/>
        <v>-</v>
      </c>
      <c r="T17" t="e">
        <f>#REF!+(1-E17)</f>
        <v>#REF!</v>
      </c>
    </row>
    <row r="18" spans="1:20" hidden="1">
      <c r="A18" s="8" t="e">
        <f t="shared" si="3"/>
        <v>#REF!</v>
      </c>
      <c r="B18" s="22"/>
      <c r="C18" s="21"/>
      <c r="D18" s="23"/>
      <c r="E18" s="21"/>
      <c r="F18" s="21"/>
      <c r="G18" s="24"/>
      <c r="H18" s="7" t="e">
        <f t="shared" si="4"/>
        <v>#N/A</v>
      </c>
      <c r="I18" s="24"/>
      <c r="J18" s="7" t="e">
        <f t="shared" si="5"/>
        <v>#N/A</v>
      </c>
      <c r="K18" s="27">
        <f t="shared" si="6"/>
        <v>0</v>
      </c>
      <c r="L18" s="7" t="str">
        <f>IF(F18=$Q$12,Q18,IF(F18=$R$12,R18,IF(F18=$S$12,S18,"-")))</f>
        <v>-</v>
      </c>
      <c r="M18" s="33" t="str">
        <f t="shared" si="7"/>
        <v xml:space="preserve"> </v>
      </c>
      <c r="N18">
        <f>SUMIF(титульная!$C$11:$C$25,F18,титульная!$D$11:$D$25)</f>
        <v>0</v>
      </c>
      <c r="O18">
        <f>G18*N18</f>
        <v>0</v>
      </c>
      <c r="P18">
        <f>I18*N18</f>
        <v>0</v>
      </c>
      <c r="Q18" t="str">
        <f t="shared" si="0"/>
        <v>-</v>
      </c>
      <c r="R18" t="str">
        <f t="shared" si="1"/>
        <v>-</v>
      </c>
      <c r="S18" t="str">
        <f t="shared" si="2"/>
        <v>-</v>
      </c>
      <c r="T18" t="e">
        <f>#REF!+(1-E18)</f>
        <v>#REF!</v>
      </c>
    </row>
    <row r="19" spans="1:20" hidden="1">
      <c r="A19" s="8" t="e">
        <f t="shared" si="3"/>
        <v>#REF!</v>
      </c>
      <c r="B19" s="22"/>
      <c r="C19" s="21"/>
      <c r="D19" s="23"/>
      <c r="E19" s="21"/>
      <c r="F19" s="21"/>
      <c r="G19" s="24"/>
      <c r="H19" s="7" t="e">
        <f t="shared" si="4"/>
        <v>#N/A</v>
      </c>
      <c r="I19" s="24"/>
      <c r="J19" s="7" t="e">
        <f t="shared" si="5"/>
        <v>#N/A</v>
      </c>
      <c r="K19" s="27">
        <f t="shared" si="6"/>
        <v>0</v>
      </c>
      <c r="L19" s="7" t="str">
        <f>IF(F19=$Q$12,Q19,IF(F19=$R$12,R19,IF(F19=$S$12,S19,"-")))</f>
        <v>-</v>
      </c>
      <c r="M19" s="33" t="str">
        <f t="shared" si="7"/>
        <v xml:space="preserve"> </v>
      </c>
      <c r="N19">
        <f>SUMIF(титульная!$C$11:$C$25,F19,титульная!$D$11:$D$25)</f>
        <v>0</v>
      </c>
      <c r="O19">
        <f>G19*N19</f>
        <v>0</v>
      </c>
      <c r="P19">
        <f>I19*N19</f>
        <v>0</v>
      </c>
      <c r="Q19" t="str">
        <f t="shared" si="0"/>
        <v>-</v>
      </c>
      <c r="R19" t="str">
        <f t="shared" si="1"/>
        <v>-</v>
      </c>
      <c r="S19" t="str">
        <f t="shared" si="2"/>
        <v>-</v>
      </c>
      <c r="T19" t="e">
        <f>#REF!+(1-E19)</f>
        <v>#REF!</v>
      </c>
    </row>
    <row r="20" spans="1:20" hidden="1">
      <c r="A20" s="8" t="e">
        <f t="shared" si="3"/>
        <v>#REF!</v>
      </c>
      <c r="B20" s="22"/>
      <c r="C20" s="21"/>
      <c r="D20" s="23"/>
      <c r="E20" s="21"/>
      <c r="F20" s="21"/>
      <c r="G20" s="24"/>
      <c r="H20" s="7" t="e">
        <f t="shared" si="4"/>
        <v>#N/A</v>
      </c>
      <c r="I20" s="24"/>
      <c r="J20" s="7" t="e">
        <f t="shared" si="5"/>
        <v>#N/A</v>
      </c>
      <c r="K20" s="27">
        <f t="shared" si="6"/>
        <v>0</v>
      </c>
      <c r="L20" s="7" t="str">
        <f>IF(F20=$Q$12,Q20,IF(F20=$R$12,R20,IF(F20=$S$12,S20,"-")))</f>
        <v>-</v>
      </c>
      <c r="M20" s="33" t="str">
        <f t="shared" si="7"/>
        <v xml:space="preserve"> </v>
      </c>
      <c r="N20">
        <f>SUMIF(титульная!$C$11:$C$25,F20,титульная!$D$11:$D$25)</f>
        <v>0</v>
      </c>
      <c r="O20">
        <f>G20*N20</f>
        <v>0</v>
      </c>
      <c r="P20">
        <f>I20*N20</f>
        <v>0</v>
      </c>
      <c r="Q20" t="str">
        <f t="shared" si="0"/>
        <v>-</v>
      </c>
      <c r="R20" t="str">
        <f t="shared" si="1"/>
        <v>-</v>
      </c>
      <c r="S20" t="str">
        <f t="shared" si="2"/>
        <v>-</v>
      </c>
      <c r="T20" t="e">
        <f>#REF!+(1-E20)</f>
        <v>#REF!</v>
      </c>
    </row>
    <row r="21" spans="1:20" hidden="1">
      <c r="A21" s="8" t="e">
        <f t="shared" si="3"/>
        <v>#REF!</v>
      </c>
      <c r="B21" s="22"/>
      <c r="C21" s="21"/>
      <c r="D21" s="23"/>
      <c r="E21" s="21"/>
      <c r="F21" s="21"/>
      <c r="G21" s="24"/>
      <c r="H21" s="7" t="e">
        <f t="shared" si="4"/>
        <v>#N/A</v>
      </c>
      <c r="I21" s="24"/>
      <c r="J21" s="7" t="e">
        <f t="shared" si="5"/>
        <v>#N/A</v>
      </c>
      <c r="K21" s="27">
        <f t="shared" si="6"/>
        <v>0</v>
      </c>
      <c r="L21" s="7" t="str">
        <f>IF(F21=$Q$12,Q21,IF(F21=$R$12,R21,IF(F21=$S$12,S21,"-")))</f>
        <v>-</v>
      </c>
      <c r="M21" s="33" t="str">
        <f t="shared" si="7"/>
        <v xml:space="preserve"> </v>
      </c>
      <c r="N21">
        <f>SUMIF(титульная!$C$11:$C$25,F21,титульная!$D$11:$D$25)</f>
        <v>0</v>
      </c>
      <c r="O21">
        <f>G21*N21</f>
        <v>0</v>
      </c>
      <c r="P21">
        <f>I21*N21</f>
        <v>0</v>
      </c>
      <c r="Q21" t="str">
        <f t="shared" si="0"/>
        <v>-</v>
      </c>
      <c r="R21" t="str">
        <f t="shared" si="1"/>
        <v>-</v>
      </c>
      <c r="S21" t="str">
        <f t="shared" si="2"/>
        <v>-</v>
      </c>
      <c r="T21" t="e">
        <f>#REF!+(1-E21)</f>
        <v>#REF!</v>
      </c>
    </row>
    <row r="22" spans="1:20" hidden="1">
      <c r="A22" s="8" t="e">
        <f t="shared" si="3"/>
        <v>#REF!</v>
      </c>
      <c r="B22" s="22"/>
      <c r="C22" s="21"/>
      <c r="D22" s="23"/>
      <c r="E22" s="21"/>
      <c r="F22" s="21"/>
      <c r="G22" s="24"/>
      <c r="H22" s="7" t="e">
        <f t="shared" si="4"/>
        <v>#N/A</v>
      </c>
      <c r="I22" s="24"/>
      <c r="J22" s="7" t="e">
        <f t="shared" si="5"/>
        <v>#N/A</v>
      </c>
      <c r="K22" s="27">
        <f t="shared" si="6"/>
        <v>0</v>
      </c>
      <c r="L22" s="7" t="str">
        <f>IF(F22=$Q$12,Q22,IF(F22=$R$12,R22,IF(F22=$S$12,S22,"-")))</f>
        <v>-</v>
      </c>
      <c r="M22" s="33" t="str">
        <f t="shared" si="7"/>
        <v xml:space="preserve"> </v>
      </c>
      <c r="N22">
        <f>SUMIF(титульная!$C$11:$C$25,F22,титульная!$D$11:$D$25)</f>
        <v>0</v>
      </c>
      <c r="O22">
        <f>G22*N22</f>
        <v>0</v>
      </c>
      <c r="P22">
        <f>I22*N22</f>
        <v>0</v>
      </c>
      <c r="Q22" t="str">
        <f t="shared" si="0"/>
        <v>-</v>
      </c>
      <c r="R22" t="str">
        <f t="shared" si="1"/>
        <v>-</v>
      </c>
      <c r="S22" t="str">
        <f t="shared" si="2"/>
        <v>-</v>
      </c>
      <c r="T22" t="e">
        <f>#REF!+(1-E22)</f>
        <v>#REF!</v>
      </c>
    </row>
    <row r="23" spans="1:20" hidden="1">
      <c r="A23" s="8" t="e">
        <f t="shared" si="3"/>
        <v>#REF!</v>
      </c>
      <c r="B23" s="22"/>
      <c r="C23" s="21"/>
      <c r="D23" s="23"/>
      <c r="E23" s="21"/>
      <c r="F23" s="21"/>
      <c r="G23" s="24"/>
      <c r="H23" s="7" t="e">
        <f t="shared" si="4"/>
        <v>#N/A</v>
      </c>
      <c r="I23" s="24"/>
      <c r="J23" s="7" t="e">
        <f t="shared" si="5"/>
        <v>#N/A</v>
      </c>
      <c r="K23" s="27">
        <f t="shared" si="6"/>
        <v>0</v>
      </c>
      <c r="L23" s="7" t="str">
        <f>IF(F23=$Q$12,Q23,IF(F23=$R$12,R23,IF(F23=$S$12,S23,"-")))</f>
        <v>-</v>
      </c>
      <c r="M23" s="33" t="str">
        <f t="shared" si="7"/>
        <v xml:space="preserve"> </v>
      </c>
      <c r="N23">
        <f>SUMIF(титульная!$C$11:$C$25,F23,титульная!$D$11:$D$25)</f>
        <v>0</v>
      </c>
      <c r="O23">
        <f>G23*N23</f>
        <v>0</v>
      </c>
      <c r="P23">
        <f>I23*N23</f>
        <v>0</v>
      </c>
      <c r="Q23" t="str">
        <f t="shared" si="0"/>
        <v>-</v>
      </c>
      <c r="R23" t="str">
        <f t="shared" si="1"/>
        <v>-</v>
      </c>
      <c r="S23" t="str">
        <f t="shared" si="2"/>
        <v>-</v>
      </c>
      <c r="T23" t="e">
        <f>#REF!+(1-E23)</f>
        <v>#REF!</v>
      </c>
    </row>
    <row r="24" spans="1:20" hidden="1">
      <c r="A24" s="8" t="e">
        <f t="shared" si="3"/>
        <v>#REF!</v>
      </c>
      <c r="B24" s="22"/>
      <c r="C24" s="21"/>
      <c r="D24" s="23"/>
      <c r="E24" s="21"/>
      <c r="F24" s="21"/>
      <c r="G24" s="24"/>
      <c r="H24" s="7" t="e">
        <f t="shared" si="4"/>
        <v>#N/A</v>
      </c>
      <c r="I24" s="24"/>
      <c r="J24" s="7" t="e">
        <f t="shared" si="5"/>
        <v>#N/A</v>
      </c>
      <c r="K24" s="27">
        <f t="shared" si="6"/>
        <v>0</v>
      </c>
      <c r="L24" s="7" t="str">
        <f>IF(F24=$Q$12,Q24,IF(F24=$R$12,R24,IF(F24=$S$12,S24,"-")))</f>
        <v>-</v>
      </c>
      <c r="M24" s="2"/>
      <c r="N24">
        <f>SUMIF(титульная!$C$11:$C$25,F24,титульная!$D$11:$D$25)</f>
        <v>0</v>
      </c>
      <c r="O24">
        <f>G24*N24</f>
        <v>0</v>
      </c>
      <c r="P24">
        <f>I24*N24</f>
        <v>0</v>
      </c>
      <c r="Q24" t="str">
        <f t="shared" si="0"/>
        <v>-</v>
      </c>
      <c r="R24" t="str">
        <f t="shared" si="1"/>
        <v>-</v>
      </c>
      <c r="S24" t="str">
        <f t="shared" si="2"/>
        <v>-</v>
      </c>
      <c r="T24" t="e">
        <f>#REF!+(1-E24)</f>
        <v>#REF!</v>
      </c>
    </row>
    <row r="25" spans="1:20" hidden="1">
      <c r="A25" s="8" t="e">
        <f t="shared" si="3"/>
        <v>#REF!</v>
      </c>
      <c r="B25" s="22"/>
      <c r="C25" s="21"/>
      <c r="D25" s="23"/>
      <c r="E25" s="21"/>
      <c r="F25" s="21"/>
      <c r="G25" s="24"/>
      <c r="H25" s="7" t="e">
        <f t="shared" si="4"/>
        <v>#N/A</v>
      </c>
      <c r="I25" s="24"/>
      <c r="J25" s="7" t="e">
        <f t="shared" si="5"/>
        <v>#N/A</v>
      </c>
      <c r="K25" s="27">
        <f t="shared" si="6"/>
        <v>0</v>
      </c>
      <c r="L25" s="7" t="str">
        <f>IF(F25=$Q$12,Q25,IF(F25=$R$12,R25,IF(F25=$S$12,S25,"-")))</f>
        <v>-</v>
      </c>
      <c r="M25" s="2"/>
      <c r="N25">
        <f>SUMIF(титульная!$C$11:$C$25,F25,титульная!$D$11:$D$25)</f>
        <v>0</v>
      </c>
      <c r="O25">
        <f>G25*N25</f>
        <v>0</v>
      </c>
      <c r="P25">
        <f>I25*N25</f>
        <v>0</v>
      </c>
      <c r="Q25" t="str">
        <f t="shared" si="0"/>
        <v>-</v>
      </c>
      <c r="R25" t="str">
        <f t="shared" si="1"/>
        <v>-</v>
      </c>
      <c r="S25" t="str">
        <f t="shared" si="2"/>
        <v>-</v>
      </c>
      <c r="T25" t="e">
        <f>#REF!+(1-E25)</f>
        <v>#REF!</v>
      </c>
    </row>
    <row r="26" spans="1:20" hidden="1">
      <c r="A26" s="8" t="e">
        <f t="shared" si="3"/>
        <v>#REF!</v>
      </c>
      <c r="B26" s="22"/>
      <c r="C26" s="21"/>
      <c r="D26" s="23"/>
      <c r="E26" s="21"/>
      <c r="F26" s="21"/>
      <c r="G26" s="24"/>
      <c r="H26" s="7" t="e">
        <f t="shared" si="4"/>
        <v>#N/A</v>
      </c>
      <c r="I26" s="24"/>
      <c r="J26" s="7" t="e">
        <f t="shared" si="5"/>
        <v>#N/A</v>
      </c>
      <c r="K26" s="27">
        <f t="shared" si="6"/>
        <v>0</v>
      </c>
      <c r="L26" s="7" t="str">
        <f>IF(F26=$Q$12,Q26,IF(F26=$R$12,R26,IF(F26=$S$12,S26,"-")))</f>
        <v>-</v>
      </c>
      <c r="M26" s="2"/>
      <c r="N26">
        <f>SUMIF(титульная!$C$11:$C$25,F26,титульная!$D$11:$D$25)</f>
        <v>0</v>
      </c>
      <c r="O26">
        <f>G26*N26</f>
        <v>0</v>
      </c>
      <c r="P26">
        <f>I26*N26</f>
        <v>0</v>
      </c>
      <c r="Q26" t="str">
        <f t="shared" si="0"/>
        <v>-</v>
      </c>
      <c r="R26" t="str">
        <f t="shared" si="1"/>
        <v>-</v>
      </c>
      <c r="S26" t="str">
        <f t="shared" si="2"/>
        <v>-</v>
      </c>
      <c r="T26" t="e">
        <f>#REF!+(1-E26)</f>
        <v>#REF!</v>
      </c>
    </row>
    <row r="27" spans="1:20" hidden="1">
      <c r="A27" s="8" t="e">
        <f t="shared" si="3"/>
        <v>#REF!</v>
      </c>
      <c r="B27" s="22"/>
      <c r="C27" s="21"/>
      <c r="D27" s="23"/>
      <c r="E27" s="21"/>
      <c r="F27" s="21"/>
      <c r="G27" s="24"/>
      <c r="H27" s="7" t="e">
        <f t="shared" si="4"/>
        <v>#N/A</v>
      </c>
      <c r="I27" s="24"/>
      <c r="J27" s="7" t="e">
        <f t="shared" si="5"/>
        <v>#N/A</v>
      </c>
      <c r="K27" s="27">
        <f t="shared" si="6"/>
        <v>0</v>
      </c>
      <c r="L27" s="7" t="str">
        <f>IF(F27=$Q$12,Q27,IF(F27=$R$12,R27,IF(F27=$S$12,S27,"-")))</f>
        <v>-</v>
      </c>
      <c r="M27" s="2"/>
      <c r="N27">
        <f>SUMIF(титульная!$C$11:$C$25,F27,титульная!$D$11:$D$25)</f>
        <v>0</v>
      </c>
      <c r="O27">
        <f>G27*N27</f>
        <v>0</v>
      </c>
      <c r="P27">
        <f>I27*N27</f>
        <v>0</v>
      </c>
      <c r="Q27" t="str">
        <f t="shared" si="0"/>
        <v>-</v>
      </c>
      <c r="R27" t="str">
        <f t="shared" si="1"/>
        <v>-</v>
      </c>
      <c r="S27" t="str">
        <f t="shared" si="2"/>
        <v>-</v>
      </c>
      <c r="T27" t="e">
        <f>#REF!+(1-E27)</f>
        <v>#REF!</v>
      </c>
    </row>
    <row r="28" spans="1:20" hidden="1">
      <c r="A28" s="8" t="e">
        <f t="shared" si="3"/>
        <v>#REF!</v>
      </c>
      <c r="B28" s="22"/>
      <c r="C28" s="21"/>
      <c r="D28" s="23"/>
      <c r="E28" s="21"/>
      <c r="F28" s="21"/>
      <c r="G28" s="24"/>
      <c r="H28" s="7" t="e">
        <f t="shared" si="4"/>
        <v>#N/A</v>
      </c>
      <c r="I28" s="24"/>
      <c r="J28" s="7" t="e">
        <f t="shared" si="5"/>
        <v>#N/A</v>
      </c>
      <c r="K28" s="27">
        <f t="shared" si="6"/>
        <v>0</v>
      </c>
      <c r="L28" s="7" t="str">
        <f>IF(F28=$Q$12,Q28,IF(F28=$R$12,R28,IF(F28=$S$12,S28,"-")))</f>
        <v>-</v>
      </c>
      <c r="M28" s="2"/>
      <c r="N28">
        <f>SUMIF(титульная!$C$11:$C$25,F28,титульная!$D$11:$D$25)</f>
        <v>0</v>
      </c>
      <c r="O28">
        <f>G28*N28</f>
        <v>0</v>
      </c>
      <c r="P28">
        <f>I28*N28</f>
        <v>0</v>
      </c>
      <c r="Q28" t="str">
        <f t="shared" si="0"/>
        <v>-</v>
      </c>
      <c r="R28" t="str">
        <f t="shared" si="1"/>
        <v>-</v>
      </c>
      <c r="S28" t="str">
        <f t="shared" si="2"/>
        <v>-</v>
      </c>
      <c r="T28" t="e">
        <f>#REF!+(1-E28)</f>
        <v>#REF!</v>
      </c>
    </row>
    <row r="29" spans="1:20" hidden="1">
      <c r="A29" s="8" t="e">
        <f t="shared" si="3"/>
        <v>#REF!</v>
      </c>
      <c r="B29" s="22"/>
      <c r="C29" s="21"/>
      <c r="D29" s="23"/>
      <c r="E29" s="21"/>
      <c r="F29" s="21"/>
      <c r="G29" s="24"/>
      <c r="H29" s="7" t="e">
        <f t="shared" si="4"/>
        <v>#N/A</v>
      </c>
      <c r="I29" s="24"/>
      <c r="J29" s="7" t="e">
        <f t="shared" si="5"/>
        <v>#N/A</v>
      </c>
      <c r="K29" s="27">
        <f t="shared" si="6"/>
        <v>0</v>
      </c>
      <c r="L29" s="7" t="str">
        <f>IF(F29=$Q$12,Q29,IF(F29=$R$12,R29,IF(F29=$S$12,S29,"-")))</f>
        <v>-</v>
      </c>
      <c r="M29" s="2"/>
      <c r="N29">
        <f>SUMIF(титульная!$C$11:$C$25,F29,титульная!$D$11:$D$25)</f>
        <v>0</v>
      </c>
      <c r="O29">
        <f>G29*N29</f>
        <v>0</v>
      </c>
      <c r="P29">
        <f>I29*N29</f>
        <v>0</v>
      </c>
      <c r="Q29" t="str">
        <f t="shared" si="0"/>
        <v>-</v>
      </c>
      <c r="R29" t="str">
        <f t="shared" si="1"/>
        <v>-</v>
      </c>
      <c r="S29" t="str">
        <f t="shared" si="2"/>
        <v>-</v>
      </c>
      <c r="T29" t="e">
        <f>#REF!+(1-E29)</f>
        <v>#REF!</v>
      </c>
    </row>
    <row r="30" spans="1:20" hidden="1">
      <c r="A30" s="8" t="e">
        <f t="shared" si="3"/>
        <v>#REF!</v>
      </c>
      <c r="B30" s="22"/>
      <c r="C30" s="21"/>
      <c r="D30" s="23"/>
      <c r="E30" s="21"/>
      <c r="F30" s="21"/>
      <c r="G30" s="24"/>
      <c r="H30" s="7" t="e">
        <f t="shared" si="4"/>
        <v>#N/A</v>
      </c>
      <c r="I30" s="24"/>
      <c r="J30" s="7" t="e">
        <f t="shared" si="5"/>
        <v>#N/A</v>
      </c>
      <c r="K30" s="27">
        <f t="shared" si="6"/>
        <v>0</v>
      </c>
      <c r="L30" s="7" t="str">
        <f>IF(F30=$Q$12,Q30,IF(F30=$R$12,R30,IF(F30=$S$12,S30,"-")))</f>
        <v>-</v>
      </c>
      <c r="M30" s="2"/>
      <c r="N30">
        <f>SUMIF(титульная!$C$11:$C$25,F30,титульная!$D$11:$D$25)</f>
        <v>0</v>
      </c>
      <c r="O30">
        <f>G30*N30</f>
        <v>0</v>
      </c>
      <c r="P30">
        <f>I30*N30</f>
        <v>0</v>
      </c>
      <c r="Q30" t="str">
        <f t="shared" si="0"/>
        <v>-</v>
      </c>
      <c r="R30" t="str">
        <f t="shared" si="1"/>
        <v>-</v>
      </c>
      <c r="S30" t="str">
        <f t="shared" si="2"/>
        <v>-</v>
      </c>
      <c r="T30" t="e">
        <f>#REF!+(1-E30)</f>
        <v>#REF!</v>
      </c>
    </row>
    <row r="31" spans="1:20" hidden="1">
      <c r="A31" s="8" t="e">
        <f t="shared" si="3"/>
        <v>#REF!</v>
      </c>
      <c r="B31" s="22"/>
      <c r="C31" s="21"/>
      <c r="D31" s="23"/>
      <c r="E31" s="21"/>
      <c r="F31" s="21"/>
      <c r="G31" s="24"/>
      <c r="H31" s="7" t="e">
        <f t="shared" si="4"/>
        <v>#N/A</v>
      </c>
      <c r="I31" s="24"/>
      <c r="J31" s="7" t="e">
        <f t="shared" si="5"/>
        <v>#N/A</v>
      </c>
      <c r="K31" s="27">
        <f t="shared" si="6"/>
        <v>0</v>
      </c>
      <c r="L31" s="7" t="str">
        <f>IF(F31=$Q$12,Q31,IF(F31=$R$12,R31,IF(F31=$S$12,S31,"-")))</f>
        <v>-</v>
      </c>
      <c r="M31" s="2"/>
      <c r="N31">
        <f>SUMIF(титульная!$C$11:$C$25,F31,титульная!$D$11:$D$25)</f>
        <v>0</v>
      </c>
      <c r="O31">
        <f>G31*N31</f>
        <v>0</v>
      </c>
      <c r="P31">
        <f>I31*N31</f>
        <v>0</v>
      </c>
      <c r="Q31" t="str">
        <f t="shared" si="0"/>
        <v>-</v>
      </c>
      <c r="R31" t="str">
        <f t="shared" si="1"/>
        <v>-</v>
      </c>
      <c r="S31" t="str">
        <f t="shared" si="2"/>
        <v>-</v>
      </c>
      <c r="T31" t="e">
        <f>#REF!+(1-E31)</f>
        <v>#REF!</v>
      </c>
    </row>
    <row r="32" spans="1:20" hidden="1">
      <c r="A32" s="8" t="e">
        <f t="shared" si="3"/>
        <v>#REF!</v>
      </c>
      <c r="B32" s="22"/>
      <c r="C32" s="21"/>
      <c r="D32" s="23"/>
      <c r="E32" s="21"/>
      <c r="F32" s="21"/>
      <c r="G32" s="24"/>
      <c r="H32" s="7" t="e">
        <f t="shared" si="4"/>
        <v>#N/A</v>
      </c>
      <c r="I32" s="24"/>
      <c r="J32" s="7" t="e">
        <f t="shared" si="5"/>
        <v>#N/A</v>
      </c>
      <c r="K32" s="27">
        <f t="shared" si="6"/>
        <v>0</v>
      </c>
      <c r="L32" s="7" t="str">
        <f>IF(F32=$Q$12,Q32,IF(F32=$R$12,R32,IF(F32=$S$12,S32,"-")))</f>
        <v>-</v>
      </c>
      <c r="M32" s="2"/>
      <c r="N32">
        <f>SUMIF(титульная!$C$11:$C$25,F32,титульная!$D$11:$D$25)</f>
        <v>0</v>
      </c>
      <c r="O32">
        <f>G32*N32</f>
        <v>0</v>
      </c>
      <c r="P32">
        <f>I32*N32</f>
        <v>0</v>
      </c>
      <c r="Q32" t="str">
        <f t="shared" si="0"/>
        <v>-</v>
      </c>
      <c r="R32" t="str">
        <f t="shared" si="1"/>
        <v>-</v>
      </c>
      <c r="S32" t="str">
        <f t="shared" si="2"/>
        <v>-</v>
      </c>
      <c r="T32" t="e">
        <f>#REF!+(1-E32)</f>
        <v>#REF!</v>
      </c>
    </row>
    <row r="33" spans="1:20" hidden="1">
      <c r="A33" s="8" t="e">
        <f t="shared" si="3"/>
        <v>#REF!</v>
      </c>
      <c r="B33" s="22"/>
      <c r="C33" s="21"/>
      <c r="D33" s="23"/>
      <c r="E33" s="21"/>
      <c r="F33" s="21"/>
      <c r="G33" s="24"/>
      <c r="H33" s="7" t="e">
        <f t="shared" si="4"/>
        <v>#N/A</v>
      </c>
      <c r="I33" s="24"/>
      <c r="J33" s="7" t="e">
        <f t="shared" si="5"/>
        <v>#N/A</v>
      </c>
      <c r="K33" s="27">
        <f t="shared" si="6"/>
        <v>0</v>
      </c>
      <c r="L33" s="7" t="str">
        <f>IF(F33=$Q$12,Q33,IF(F33=$R$12,R33,IF(F33=$S$12,S33,"-")))</f>
        <v>-</v>
      </c>
      <c r="M33" s="2"/>
      <c r="N33">
        <f>SUMIF(титульная!$C$11:$C$25,F33,титульная!$D$11:$D$25)</f>
        <v>0</v>
      </c>
      <c r="O33">
        <f>G33*N33</f>
        <v>0</v>
      </c>
      <c r="P33">
        <f>I33*N33</f>
        <v>0</v>
      </c>
      <c r="Q33" t="str">
        <f t="shared" si="0"/>
        <v>-</v>
      </c>
      <c r="R33" t="str">
        <f t="shared" si="1"/>
        <v>-</v>
      </c>
      <c r="S33" t="str">
        <f t="shared" si="2"/>
        <v>-</v>
      </c>
      <c r="T33" t="e">
        <f>#REF!+(1-E33)</f>
        <v>#REF!</v>
      </c>
    </row>
    <row r="34" spans="1:20" hidden="1">
      <c r="A34" s="8" t="e">
        <f t="shared" si="3"/>
        <v>#REF!</v>
      </c>
      <c r="B34" s="22"/>
      <c r="C34" s="21"/>
      <c r="D34" s="23"/>
      <c r="E34" s="21"/>
      <c r="F34" s="21"/>
      <c r="G34" s="24"/>
      <c r="H34" s="7" t="e">
        <f t="shared" si="4"/>
        <v>#N/A</v>
      </c>
      <c r="I34" s="24"/>
      <c r="J34" s="7" t="e">
        <f t="shared" si="5"/>
        <v>#N/A</v>
      </c>
      <c r="K34" s="27">
        <f t="shared" si="6"/>
        <v>0</v>
      </c>
      <c r="L34" s="7" t="str">
        <f>IF(F34=$Q$12,Q34,IF(F34=$R$12,R34,IF(F34=$S$12,S34,"-")))</f>
        <v>-</v>
      </c>
      <c r="M34" s="2"/>
      <c r="N34">
        <f>SUMIF(титульная!$C$11:$C$25,F34,титульная!$D$11:$D$25)</f>
        <v>0</v>
      </c>
      <c r="O34">
        <f>G34*N34</f>
        <v>0</v>
      </c>
      <c r="P34">
        <f>I34*N34</f>
        <v>0</v>
      </c>
      <c r="Q34" t="str">
        <f t="shared" si="0"/>
        <v>-</v>
      </c>
      <c r="R34" t="str">
        <f t="shared" si="1"/>
        <v>-</v>
      </c>
      <c r="S34" t="str">
        <f t="shared" si="2"/>
        <v>-</v>
      </c>
      <c r="T34" t="e">
        <f>#REF!+(1-E34)</f>
        <v>#REF!</v>
      </c>
    </row>
    <row r="35" spans="1:20" hidden="1">
      <c r="A35" s="8" t="e">
        <f t="shared" si="3"/>
        <v>#REF!</v>
      </c>
      <c r="B35" s="22"/>
      <c r="C35" s="21"/>
      <c r="D35" s="23"/>
      <c r="E35" s="21"/>
      <c r="F35" s="21"/>
      <c r="G35" s="24"/>
      <c r="H35" s="7" t="e">
        <f t="shared" si="4"/>
        <v>#N/A</v>
      </c>
      <c r="I35" s="24"/>
      <c r="J35" s="7" t="e">
        <f t="shared" si="5"/>
        <v>#N/A</v>
      </c>
      <c r="K35" s="27">
        <f t="shared" si="6"/>
        <v>0</v>
      </c>
      <c r="L35" s="7" t="str">
        <f>IF(F35=$Q$12,Q35,IF(F35=$R$12,R35,IF(F35=$S$12,S35,"-")))</f>
        <v>-</v>
      </c>
      <c r="M35" s="2"/>
      <c r="N35">
        <f>SUMIF(титульная!$C$11:$C$25,F35,титульная!$D$11:$D$25)</f>
        <v>0</v>
      </c>
      <c r="O35">
        <f>G35*N35</f>
        <v>0</v>
      </c>
      <c r="P35">
        <f>I35*N35</f>
        <v>0</v>
      </c>
      <c r="Q35" t="str">
        <f t="shared" si="0"/>
        <v>-</v>
      </c>
      <c r="R35" t="str">
        <f t="shared" si="1"/>
        <v>-</v>
      </c>
      <c r="S35" t="str">
        <f t="shared" si="2"/>
        <v>-</v>
      </c>
      <c r="T35" t="e">
        <f>#REF!+(1-E35)</f>
        <v>#REF!</v>
      </c>
    </row>
    <row r="36" spans="1:20" hidden="1">
      <c r="A36" s="8" t="e">
        <f t="shared" si="3"/>
        <v>#REF!</v>
      </c>
      <c r="B36" s="22"/>
      <c r="C36" s="21"/>
      <c r="D36" s="23"/>
      <c r="E36" s="21"/>
      <c r="F36" s="21"/>
      <c r="G36" s="24"/>
      <c r="H36" s="7" t="e">
        <f t="shared" si="4"/>
        <v>#N/A</v>
      </c>
      <c r="I36" s="24"/>
      <c r="J36" s="7" t="e">
        <f t="shared" si="5"/>
        <v>#N/A</v>
      </c>
      <c r="K36" s="27">
        <f t="shared" si="6"/>
        <v>0</v>
      </c>
      <c r="L36" s="7" t="str">
        <f>IF(F36=$Q$12,Q36,IF(F36=$R$12,R36,IF(F36=$S$12,S36,"-")))</f>
        <v>-</v>
      </c>
      <c r="M36" s="2"/>
      <c r="N36">
        <f>SUMIF(титульная!$C$11:$C$25,F36,титульная!$D$11:$D$25)</f>
        <v>0</v>
      </c>
      <c r="O36">
        <f>G36*N36</f>
        <v>0</v>
      </c>
      <c r="P36">
        <f>I36*N36</f>
        <v>0</v>
      </c>
      <c r="Q36" t="str">
        <f t="shared" si="0"/>
        <v>-</v>
      </c>
      <c r="R36" t="str">
        <f t="shared" si="1"/>
        <v>-</v>
      </c>
      <c r="S36" t="str">
        <f t="shared" si="2"/>
        <v>-</v>
      </c>
      <c r="T36" t="e">
        <f>#REF!+(1-E36)</f>
        <v>#REF!</v>
      </c>
    </row>
    <row r="37" spans="1:20" hidden="1">
      <c r="A37" s="8" t="e">
        <f t="shared" si="3"/>
        <v>#REF!</v>
      </c>
      <c r="B37" s="22"/>
      <c r="C37" s="21"/>
      <c r="D37" s="23"/>
      <c r="E37" s="21"/>
      <c r="F37" s="21"/>
      <c r="G37" s="24"/>
      <c r="H37" s="7" t="e">
        <f t="shared" si="4"/>
        <v>#N/A</v>
      </c>
      <c r="I37" s="24"/>
      <c r="J37" s="7" t="e">
        <f t="shared" si="5"/>
        <v>#N/A</v>
      </c>
      <c r="K37" s="27">
        <f t="shared" si="6"/>
        <v>0</v>
      </c>
      <c r="L37" s="7" t="str">
        <f>IF(F37=$Q$12,Q37,IF(F37=$R$12,R37,IF(F37=$S$12,S37,"-")))</f>
        <v>-</v>
      </c>
      <c r="M37" s="2"/>
      <c r="N37">
        <f>SUMIF(титульная!$C$11:$C$25,F37,титульная!$D$11:$D$25)</f>
        <v>0</v>
      </c>
      <c r="O37">
        <f>G37*N37</f>
        <v>0</v>
      </c>
      <c r="P37">
        <f>I37*N37</f>
        <v>0</v>
      </c>
      <c r="Q37" t="str">
        <f t="shared" si="0"/>
        <v>-</v>
      </c>
      <c r="R37" t="str">
        <f t="shared" si="1"/>
        <v>-</v>
      </c>
      <c r="S37" t="str">
        <f t="shared" si="2"/>
        <v>-</v>
      </c>
      <c r="T37" t="e">
        <f>#REF!+(1-E37)</f>
        <v>#REF!</v>
      </c>
    </row>
    <row r="38" spans="1:20" hidden="1">
      <c r="A38" s="8" t="e">
        <f t="shared" si="3"/>
        <v>#REF!</v>
      </c>
      <c r="B38" s="22"/>
      <c r="C38" s="21"/>
      <c r="D38" s="23"/>
      <c r="E38" s="21"/>
      <c r="F38" s="21"/>
      <c r="G38" s="24"/>
      <c r="H38" s="7" t="e">
        <f t="shared" si="4"/>
        <v>#N/A</v>
      </c>
      <c r="I38" s="24"/>
      <c r="J38" s="7" t="e">
        <f t="shared" si="5"/>
        <v>#N/A</v>
      </c>
      <c r="K38" s="27">
        <f t="shared" si="6"/>
        <v>0</v>
      </c>
      <c r="L38" s="7" t="str">
        <f>IF(F38=$Q$12,Q38,IF(F38=$R$12,R38,IF(F38=$S$12,S38,"-")))</f>
        <v>-</v>
      </c>
      <c r="M38" s="2"/>
      <c r="N38">
        <f>SUMIF(титульная!$C$11:$C$25,F38,титульная!$D$11:$D$25)</f>
        <v>0</v>
      </c>
      <c r="O38">
        <f>G38*N38</f>
        <v>0</v>
      </c>
      <c r="P38">
        <f>I38*N38</f>
        <v>0</v>
      </c>
      <c r="Q38" t="str">
        <f t="shared" si="0"/>
        <v>-</v>
      </c>
      <c r="R38" t="str">
        <f t="shared" si="1"/>
        <v>-</v>
      </c>
      <c r="S38" t="str">
        <f t="shared" si="2"/>
        <v>-</v>
      </c>
      <c r="T38" t="e">
        <f>#REF!+(1-E38)</f>
        <v>#REF!</v>
      </c>
    </row>
    <row r="39" spans="1:20" hidden="1">
      <c r="A39" s="8" t="e">
        <f t="shared" si="3"/>
        <v>#REF!</v>
      </c>
      <c r="B39" s="22"/>
      <c r="C39" s="21"/>
      <c r="D39" s="23"/>
      <c r="E39" s="21"/>
      <c r="F39" s="21"/>
      <c r="G39" s="24"/>
      <c r="H39" s="7" t="e">
        <f t="shared" si="4"/>
        <v>#N/A</v>
      </c>
      <c r="I39" s="24"/>
      <c r="J39" s="7" t="e">
        <f t="shared" si="5"/>
        <v>#N/A</v>
      </c>
      <c r="K39" s="27">
        <f t="shared" si="6"/>
        <v>0</v>
      </c>
      <c r="L39" s="7" t="str">
        <f>IF(F39=$Q$12,Q39,IF(F39=$R$12,R39,IF(F39=$S$12,S39,"-")))</f>
        <v>-</v>
      </c>
      <c r="M39" s="2"/>
      <c r="N39">
        <f>SUMIF(титульная!$C$11:$C$25,F39,титульная!$D$11:$D$25)</f>
        <v>0</v>
      </c>
      <c r="O39">
        <f>G39*N39</f>
        <v>0</v>
      </c>
      <c r="P39">
        <f>I39*N39</f>
        <v>0</v>
      </c>
      <c r="Q39" t="str">
        <f t="shared" si="0"/>
        <v>-</v>
      </c>
      <c r="R39" t="str">
        <f t="shared" si="1"/>
        <v>-</v>
      </c>
      <c r="S39" t="str">
        <f t="shared" si="2"/>
        <v>-</v>
      </c>
      <c r="T39" t="e">
        <f>#REF!+(1-E39)</f>
        <v>#REF!</v>
      </c>
    </row>
    <row r="40" spans="1:20" hidden="1">
      <c r="A40" s="8" t="e">
        <f t="shared" si="3"/>
        <v>#REF!</v>
      </c>
      <c r="B40" s="22"/>
      <c r="C40" s="21"/>
      <c r="D40" s="23"/>
      <c r="E40" s="21"/>
      <c r="F40" s="21"/>
      <c r="G40" s="24"/>
      <c r="H40" s="7" t="e">
        <f t="shared" si="4"/>
        <v>#N/A</v>
      </c>
      <c r="I40" s="24"/>
      <c r="J40" s="7" t="e">
        <f t="shared" si="5"/>
        <v>#N/A</v>
      </c>
      <c r="K40" s="27">
        <f t="shared" si="6"/>
        <v>0</v>
      </c>
      <c r="L40" s="7" t="str">
        <f>IF(F40=$Q$12,Q40,IF(F40=$R$12,R40,IF(F40=$S$12,S40,"-")))</f>
        <v>-</v>
      </c>
      <c r="M40" s="2"/>
      <c r="N40">
        <f>SUMIF(титульная!$C$11:$C$25,F40,титульная!$D$11:$D$25)</f>
        <v>0</v>
      </c>
      <c r="O40">
        <f>G40*N40</f>
        <v>0</v>
      </c>
      <c r="P40">
        <f>I40*N40</f>
        <v>0</v>
      </c>
      <c r="Q40" t="str">
        <f t="shared" si="0"/>
        <v>-</v>
      </c>
      <c r="R40" t="str">
        <f t="shared" si="1"/>
        <v>-</v>
      </c>
      <c r="S40" t="str">
        <f t="shared" si="2"/>
        <v>-</v>
      </c>
      <c r="T40" t="e">
        <f>#REF!+(1-E40)</f>
        <v>#REF!</v>
      </c>
    </row>
    <row r="41" spans="1:20" hidden="1">
      <c r="A41" s="8" t="e">
        <f t="shared" si="3"/>
        <v>#REF!</v>
      </c>
      <c r="B41" s="22"/>
      <c r="C41" s="21"/>
      <c r="D41" s="23"/>
      <c r="E41" s="21"/>
      <c r="F41" s="21"/>
      <c r="G41" s="24"/>
      <c r="H41" s="7" t="e">
        <f t="shared" si="4"/>
        <v>#N/A</v>
      </c>
      <c r="I41" s="24"/>
      <c r="J41" s="7" t="e">
        <f t="shared" si="5"/>
        <v>#N/A</v>
      </c>
      <c r="K41" s="27">
        <f t="shared" si="6"/>
        <v>0</v>
      </c>
      <c r="L41" s="7" t="str">
        <f>IF(F41=$Q$12,Q41,IF(F41=$R$12,R41,IF(F41=$S$12,S41,"-")))</f>
        <v>-</v>
      </c>
      <c r="M41" s="2"/>
      <c r="N41">
        <f>SUMIF(титульная!$C$11:$C$25,F41,титульная!$D$11:$D$25)</f>
        <v>0</v>
      </c>
      <c r="O41">
        <f>G41*N41</f>
        <v>0</v>
      </c>
      <c r="P41">
        <f>I41*N41</f>
        <v>0</v>
      </c>
      <c r="Q41" t="str">
        <f t="shared" si="0"/>
        <v>-</v>
      </c>
      <c r="R41" t="str">
        <f t="shared" si="1"/>
        <v>-</v>
      </c>
      <c r="S41" t="str">
        <f t="shared" si="2"/>
        <v>-</v>
      </c>
      <c r="T41" t="e">
        <f>#REF!+(1-E41)</f>
        <v>#REF!</v>
      </c>
    </row>
    <row r="42" spans="1:20" hidden="1">
      <c r="A42" s="8" t="e">
        <f t="shared" si="3"/>
        <v>#REF!</v>
      </c>
      <c r="B42" s="22"/>
      <c r="C42" s="2"/>
      <c r="D42" s="23"/>
      <c r="E42" s="2"/>
      <c r="F42" s="2"/>
      <c r="G42" s="25"/>
      <c r="H42" s="7" t="e">
        <f t="shared" si="4"/>
        <v>#N/A</v>
      </c>
      <c r="I42" s="25"/>
      <c r="J42" s="7" t="e">
        <f t="shared" si="5"/>
        <v>#N/A</v>
      </c>
      <c r="K42" s="27">
        <f t="shared" si="6"/>
        <v>0</v>
      </c>
      <c r="L42" s="7" t="str">
        <f>IF(F42=$Q$12,Q42,IF(F42=$R$12,R42,IF(F42=$S$12,S42,"-")))</f>
        <v>-</v>
      </c>
      <c r="M42" s="2"/>
      <c r="N42">
        <f>SUMIF(титульная!$C$11:$C$25,F42,титульная!$D$11:$D$25)</f>
        <v>0</v>
      </c>
      <c r="O42">
        <f>G42*N42</f>
        <v>0</v>
      </c>
      <c r="P42">
        <f>I42*N42</f>
        <v>0</v>
      </c>
      <c r="Q42" t="str">
        <f t="shared" si="0"/>
        <v>-</v>
      </c>
      <c r="R42" t="str">
        <f t="shared" si="1"/>
        <v>-</v>
      </c>
      <c r="S42" t="str">
        <f t="shared" si="2"/>
        <v>-</v>
      </c>
      <c r="T42" t="e">
        <f>#REF!+(1-E42)</f>
        <v>#REF!</v>
      </c>
    </row>
    <row r="44" spans="1:20">
      <c r="A44" t="s">
        <v>54</v>
      </c>
      <c r="C44" t="str">
        <f>титульная!$D$7</f>
        <v>Исрапилов Ш.К. (1кат.)</v>
      </c>
      <c r="G44" t="s">
        <v>195</v>
      </c>
      <c r="M44" t="str">
        <f>титульная!$D$8</f>
        <v>Олейников Д.А</v>
      </c>
    </row>
    <row r="46" spans="1:20">
      <c r="H46" t="s">
        <v>150</v>
      </c>
      <c r="M46" t="s">
        <v>155</v>
      </c>
    </row>
  </sheetData>
  <autoFilter ref="A12:M42">
    <filterColumn colId="2">
      <customFilters>
        <customFilter operator="notEqual" val=" "/>
      </customFilters>
    </filterColumn>
    <sortState ref="A13:P16">
      <sortCondition ref="A12:A42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образец</vt:lpstr>
      <vt:lpstr>титульная</vt:lpstr>
      <vt:lpstr>Смены</vt:lpstr>
      <vt:lpstr>40 д</vt:lpstr>
      <vt:lpstr>св 40 д</vt:lpstr>
      <vt:lpstr>58 ст д</vt:lpstr>
      <vt:lpstr>38 Б</vt:lpstr>
      <vt:lpstr>38 А</vt:lpstr>
      <vt:lpstr>св 48</vt:lpstr>
      <vt:lpstr>53 Б</vt:lpstr>
      <vt:lpstr>53 А</vt:lpstr>
      <vt:lpstr>58</vt:lpstr>
      <vt:lpstr>св 58 ст д</vt:lpstr>
      <vt:lpstr>до 63кг</vt:lpstr>
      <vt:lpstr>до 68кг</vt:lpstr>
      <vt:lpstr>73</vt:lpstr>
      <vt:lpstr>73+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2018-01-04T13:40:55Z</dcterms:modified>
</cp:coreProperties>
</file>